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75" windowWidth="1980" windowHeight="42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4" i="1"/>
  <c r="G3" i="1"/>
  <c r="F622" i="1"/>
  <c r="F623" i="1"/>
  <c r="F624" i="1"/>
  <c r="F625" i="1"/>
  <c r="F626" i="1"/>
  <c r="F627" i="1"/>
  <c r="F628" i="1"/>
  <c r="F629" i="1"/>
  <c r="F630" i="1"/>
  <c r="F621" i="1"/>
  <c r="F612" i="1"/>
  <c r="F613" i="1"/>
  <c r="F614" i="1"/>
  <c r="F615" i="1"/>
  <c r="F616" i="1"/>
  <c r="F617" i="1"/>
  <c r="F618" i="1"/>
  <c r="F619" i="1"/>
  <c r="F620" i="1"/>
  <c r="F611" i="1"/>
  <c r="F602" i="1"/>
  <c r="F603" i="1"/>
  <c r="F604" i="1"/>
  <c r="F605" i="1"/>
  <c r="F606" i="1"/>
  <c r="F607" i="1"/>
  <c r="F608" i="1"/>
  <c r="F609" i="1"/>
  <c r="F610" i="1"/>
  <c r="F601" i="1"/>
  <c r="F592" i="1"/>
  <c r="F593" i="1"/>
  <c r="F594" i="1"/>
  <c r="F595" i="1"/>
  <c r="F596" i="1"/>
  <c r="F597" i="1"/>
  <c r="F598" i="1"/>
  <c r="F599" i="1"/>
  <c r="F600" i="1"/>
  <c r="F591" i="1"/>
  <c r="F582" i="1"/>
  <c r="F583" i="1"/>
  <c r="F584" i="1"/>
  <c r="F585" i="1"/>
  <c r="F586" i="1"/>
  <c r="F587" i="1"/>
  <c r="F588" i="1"/>
  <c r="F589" i="1"/>
  <c r="F590" i="1"/>
  <c r="F581" i="1"/>
  <c r="F572" i="1"/>
  <c r="F573" i="1"/>
  <c r="F574" i="1"/>
  <c r="F575" i="1"/>
  <c r="F576" i="1"/>
  <c r="F577" i="1"/>
  <c r="F578" i="1"/>
  <c r="F579" i="1"/>
  <c r="F580" i="1"/>
  <c r="F571" i="1"/>
  <c r="F562" i="1"/>
  <c r="F563" i="1"/>
  <c r="F564" i="1"/>
  <c r="F565" i="1"/>
  <c r="F566" i="1"/>
  <c r="F567" i="1"/>
  <c r="F568" i="1"/>
  <c r="F569" i="1"/>
  <c r="F570" i="1"/>
  <c r="F561" i="1"/>
  <c r="F552" i="1"/>
  <c r="F553" i="1"/>
  <c r="F554" i="1"/>
  <c r="F555" i="1"/>
  <c r="F556" i="1"/>
  <c r="F557" i="1"/>
  <c r="F558" i="1"/>
  <c r="F559" i="1"/>
  <c r="F560" i="1"/>
  <c r="F551" i="1"/>
  <c r="F542" i="1"/>
  <c r="F543" i="1"/>
  <c r="F544" i="1"/>
  <c r="F545" i="1"/>
  <c r="F546" i="1"/>
  <c r="F547" i="1"/>
  <c r="F548" i="1"/>
  <c r="F549" i="1"/>
  <c r="F550" i="1"/>
  <c r="F541" i="1"/>
  <c r="F532" i="1"/>
  <c r="F533" i="1"/>
  <c r="F534" i="1"/>
  <c r="F535" i="1"/>
  <c r="F536" i="1"/>
  <c r="F537" i="1"/>
  <c r="F538" i="1"/>
  <c r="F539" i="1"/>
  <c r="F540" i="1"/>
  <c r="F531" i="1"/>
  <c r="F522" i="1"/>
  <c r="F523" i="1"/>
  <c r="F524" i="1"/>
  <c r="F525" i="1"/>
  <c r="F526" i="1"/>
  <c r="F527" i="1"/>
  <c r="F528" i="1"/>
  <c r="F529" i="1"/>
  <c r="F530" i="1"/>
  <c r="F521" i="1"/>
  <c r="F512" i="1"/>
  <c r="F513" i="1"/>
  <c r="F514" i="1"/>
  <c r="F515" i="1"/>
  <c r="F516" i="1"/>
  <c r="F517" i="1"/>
  <c r="F518" i="1"/>
  <c r="F519" i="1"/>
  <c r="F520" i="1"/>
  <c r="F511" i="1"/>
  <c r="F502" i="1"/>
  <c r="F503" i="1"/>
  <c r="F504" i="1"/>
  <c r="F505" i="1"/>
  <c r="F506" i="1"/>
  <c r="F507" i="1"/>
  <c r="F508" i="1"/>
  <c r="F509" i="1"/>
  <c r="F510" i="1"/>
  <c r="F501" i="1"/>
  <c r="F492" i="1"/>
  <c r="F493" i="1"/>
  <c r="F494" i="1"/>
  <c r="F495" i="1"/>
  <c r="F496" i="1"/>
  <c r="F497" i="1"/>
  <c r="F498" i="1"/>
  <c r="F499" i="1"/>
  <c r="F500" i="1"/>
  <c r="F491" i="1"/>
  <c r="F482" i="1"/>
  <c r="F483" i="1"/>
  <c r="F484" i="1"/>
  <c r="F485" i="1"/>
  <c r="F486" i="1"/>
  <c r="F487" i="1"/>
  <c r="F488" i="1"/>
  <c r="F489" i="1"/>
  <c r="F490" i="1"/>
  <c r="F481" i="1"/>
  <c r="F472" i="1"/>
  <c r="F473" i="1"/>
  <c r="F474" i="1"/>
  <c r="F475" i="1"/>
  <c r="F476" i="1"/>
  <c r="F477" i="1"/>
  <c r="F478" i="1"/>
  <c r="F479" i="1"/>
  <c r="F480" i="1"/>
  <c r="F471" i="1"/>
  <c r="F462" i="1"/>
  <c r="F463" i="1"/>
  <c r="F464" i="1"/>
  <c r="F465" i="1"/>
  <c r="F466" i="1"/>
  <c r="F467" i="1"/>
  <c r="F468" i="1"/>
  <c r="F469" i="1"/>
  <c r="F470" i="1"/>
  <c r="F461" i="1"/>
  <c r="F452" i="1"/>
  <c r="F453" i="1"/>
  <c r="F454" i="1"/>
  <c r="F455" i="1"/>
  <c r="F456" i="1"/>
  <c r="F457" i="1"/>
  <c r="F458" i="1"/>
  <c r="F459" i="1"/>
  <c r="F460" i="1"/>
  <c r="F451" i="1"/>
  <c r="F442" i="1"/>
  <c r="F443" i="1"/>
  <c r="F444" i="1"/>
  <c r="F445" i="1"/>
  <c r="F446" i="1"/>
  <c r="F447" i="1"/>
  <c r="F448" i="1"/>
  <c r="F449" i="1"/>
  <c r="F450" i="1"/>
  <c r="F441" i="1"/>
  <c r="F432" i="1"/>
  <c r="F433" i="1"/>
  <c r="F434" i="1"/>
  <c r="F435" i="1"/>
  <c r="F436" i="1"/>
  <c r="F437" i="1"/>
  <c r="F438" i="1"/>
  <c r="F439" i="1"/>
  <c r="F440" i="1"/>
  <c r="F431" i="1"/>
  <c r="F422" i="1"/>
  <c r="F423" i="1"/>
  <c r="F424" i="1"/>
  <c r="F425" i="1"/>
  <c r="F426" i="1"/>
  <c r="F427" i="1"/>
  <c r="F428" i="1"/>
  <c r="F429" i="1"/>
  <c r="F430" i="1"/>
  <c r="F421" i="1"/>
  <c r="F412" i="1"/>
  <c r="F413" i="1"/>
  <c r="F414" i="1"/>
  <c r="F415" i="1"/>
  <c r="F416" i="1"/>
  <c r="F417" i="1"/>
  <c r="F418" i="1"/>
  <c r="F419" i="1"/>
  <c r="F420" i="1"/>
  <c r="F411" i="1"/>
  <c r="F402" i="1"/>
  <c r="F403" i="1"/>
  <c r="F404" i="1"/>
  <c r="F405" i="1"/>
  <c r="F406" i="1"/>
  <c r="F407" i="1"/>
  <c r="F408" i="1"/>
  <c r="F409" i="1"/>
  <c r="F410" i="1"/>
  <c r="F401" i="1"/>
  <c r="F392" i="1"/>
  <c r="F393" i="1"/>
  <c r="F394" i="1"/>
  <c r="F395" i="1"/>
  <c r="F396" i="1"/>
  <c r="F397" i="1"/>
  <c r="F398" i="1"/>
  <c r="F399" i="1"/>
  <c r="F400" i="1"/>
  <c r="F391" i="1"/>
  <c r="F382" i="1"/>
  <c r="F383" i="1"/>
  <c r="F384" i="1"/>
  <c r="F385" i="1"/>
  <c r="F386" i="1"/>
  <c r="F387" i="1"/>
  <c r="F388" i="1"/>
  <c r="F389" i="1"/>
  <c r="F390" i="1"/>
  <c r="F381" i="1"/>
  <c r="F372" i="1"/>
  <c r="F373" i="1"/>
  <c r="F374" i="1"/>
  <c r="F375" i="1"/>
  <c r="F376" i="1"/>
  <c r="F377" i="1"/>
  <c r="F378" i="1"/>
  <c r="F379" i="1"/>
  <c r="F380" i="1"/>
  <c r="F371" i="1"/>
  <c r="F362" i="1"/>
  <c r="F363" i="1"/>
  <c r="F364" i="1"/>
  <c r="F365" i="1"/>
  <c r="F366" i="1"/>
  <c r="F367" i="1"/>
  <c r="F368" i="1"/>
  <c r="F369" i="1"/>
  <c r="F370" i="1"/>
  <c r="F361" i="1"/>
  <c r="F352" i="1"/>
  <c r="F353" i="1"/>
  <c r="F354" i="1"/>
  <c r="F355" i="1"/>
  <c r="F356" i="1"/>
  <c r="F357" i="1"/>
  <c r="F358" i="1"/>
  <c r="F359" i="1"/>
  <c r="F360" i="1"/>
  <c r="F351" i="1"/>
  <c r="F342" i="1"/>
  <c r="F343" i="1"/>
  <c r="F344" i="1"/>
  <c r="F345" i="1"/>
  <c r="F346" i="1"/>
  <c r="F347" i="1"/>
  <c r="F348" i="1"/>
  <c r="F349" i="1"/>
  <c r="F350" i="1"/>
  <c r="F341" i="1"/>
  <c r="F332" i="1"/>
  <c r="F333" i="1"/>
  <c r="F334" i="1"/>
  <c r="F335" i="1"/>
  <c r="F336" i="1"/>
  <c r="F337" i="1"/>
  <c r="F338" i="1"/>
  <c r="F339" i="1"/>
  <c r="F340" i="1"/>
  <c r="F331" i="1"/>
  <c r="F322" i="1"/>
  <c r="F323" i="1"/>
  <c r="F324" i="1"/>
  <c r="F325" i="1"/>
  <c r="F326" i="1"/>
  <c r="F327" i="1"/>
  <c r="F328" i="1"/>
  <c r="F329" i="1"/>
  <c r="F330" i="1"/>
  <c r="F321" i="1"/>
  <c r="F312" i="1"/>
  <c r="F313" i="1"/>
  <c r="F314" i="1"/>
  <c r="F315" i="1"/>
  <c r="F316" i="1"/>
  <c r="F317" i="1"/>
  <c r="F318" i="1"/>
  <c r="F319" i="1"/>
  <c r="F320" i="1"/>
  <c r="F311" i="1"/>
  <c r="F302" i="1"/>
  <c r="F303" i="1"/>
  <c r="F304" i="1"/>
  <c r="F305" i="1"/>
  <c r="F306" i="1"/>
  <c r="F307" i="1"/>
  <c r="F308" i="1"/>
  <c r="F309" i="1"/>
  <c r="F310" i="1"/>
  <c r="F301" i="1"/>
  <c r="F292" i="1"/>
  <c r="F293" i="1"/>
  <c r="F294" i="1"/>
  <c r="F295" i="1"/>
  <c r="F296" i="1"/>
  <c r="F297" i="1"/>
  <c r="F298" i="1"/>
  <c r="F299" i="1"/>
  <c r="F300" i="1"/>
  <c r="F291" i="1"/>
  <c r="F282" i="1"/>
  <c r="F283" i="1"/>
  <c r="F284" i="1"/>
  <c r="F285" i="1"/>
  <c r="F286" i="1"/>
  <c r="F287" i="1"/>
  <c r="F288" i="1"/>
  <c r="F289" i="1"/>
  <c r="F290" i="1"/>
  <c r="F281" i="1"/>
  <c r="F272" i="1"/>
  <c r="F273" i="1"/>
  <c r="F274" i="1"/>
  <c r="F275" i="1"/>
  <c r="F276" i="1"/>
  <c r="F277" i="1"/>
  <c r="F278" i="1"/>
  <c r="F279" i="1"/>
  <c r="F280" i="1"/>
  <c r="F271" i="1"/>
  <c r="F262" i="1"/>
  <c r="F263" i="1"/>
  <c r="F264" i="1"/>
  <c r="F265" i="1"/>
  <c r="F266" i="1"/>
  <c r="F267" i="1"/>
  <c r="F268" i="1"/>
  <c r="F269" i="1"/>
  <c r="F270" i="1"/>
  <c r="F261" i="1"/>
  <c r="F252" i="1"/>
  <c r="F253" i="1"/>
  <c r="F254" i="1"/>
  <c r="F255" i="1"/>
  <c r="F256" i="1"/>
  <c r="F257" i="1"/>
  <c r="F258" i="1"/>
  <c r="F259" i="1"/>
  <c r="F260" i="1"/>
  <c r="F251" i="1"/>
  <c r="F242" i="1"/>
  <c r="F243" i="1"/>
  <c r="F244" i="1"/>
  <c r="F245" i="1"/>
  <c r="F246" i="1"/>
  <c r="F247" i="1"/>
  <c r="F248" i="1"/>
  <c r="F249" i="1"/>
  <c r="F250" i="1"/>
  <c r="F241" i="1"/>
  <c r="F232" i="1"/>
  <c r="F233" i="1"/>
  <c r="F234" i="1"/>
  <c r="F235" i="1"/>
  <c r="F236" i="1"/>
  <c r="F237" i="1"/>
  <c r="F238" i="1"/>
  <c r="F239" i="1"/>
  <c r="F240" i="1"/>
  <c r="F231" i="1"/>
  <c r="F222" i="1"/>
  <c r="F223" i="1"/>
  <c r="F224" i="1"/>
  <c r="F225" i="1"/>
  <c r="F226" i="1"/>
  <c r="F227" i="1"/>
  <c r="F228" i="1"/>
  <c r="F229" i="1"/>
  <c r="F230" i="1"/>
  <c r="F221" i="1"/>
  <c r="F212" i="1"/>
  <c r="F213" i="1"/>
  <c r="F214" i="1"/>
  <c r="F215" i="1"/>
  <c r="F216" i="1"/>
  <c r="F217" i="1"/>
  <c r="F218" i="1"/>
  <c r="F219" i="1"/>
  <c r="F220" i="1"/>
  <c r="F211" i="1"/>
  <c r="F202" i="1"/>
  <c r="F203" i="1"/>
  <c r="F204" i="1"/>
  <c r="F205" i="1"/>
  <c r="F206" i="1"/>
  <c r="F207" i="1"/>
  <c r="F208" i="1"/>
  <c r="F209" i="1"/>
  <c r="F210" i="1"/>
  <c r="F201" i="1"/>
  <c r="F192" i="1"/>
  <c r="F193" i="1"/>
  <c r="F194" i="1"/>
  <c r="F195" i="1"/>
  <c r="F196" i="1"/>
  <c r="F197" i="1"/>
  <c r="F198" i="1"/>
  <c r="F199" i="1"/>
  <c r="F200" i="1"/>
  <c r="F191" i="1"/>
  <c r="F182" i="1"/>
  <c r="F183" i="1"/>
  <c r="F184" i="1"/>
  <c r="F185" i="1"/>
  <c r="F186" i="1"/>
  <c r="F187" i="1"/>
  <c r="F188" i="1"/>
  <c r="F189" i="1"/>
  <c r="F190" i="1"/>
  <c r="F181" i="1"/>
  <c r="F172" i="1"/>
  <c r="F173" i="1"/>
  <c r="F174" i="1"/>
  <c r="F175" i="1"/>
  <c r="F176" i="1"/>
  <c r="F177" i="1"/>
  <c r="F178" i="1"/>
  <c r="F179" i="1"/>
  <c r="F180" i="1"/>
  <c r="F171" i="1"/>
  <c r="F162" i="1"/>
  <c r="F163" i="1"/>
  <c r="F164" i="1"/>
  <c r="F165" i="1"/>
  <c r="F166" i="1"/>
  <c r="F167" i="1"/>
  <c r="F168" i="1"/>
  <c r="F169" i="1"/>
  <c r="F170" i="1"/>
  <c r="F161" i="1"/>
  <c r="F152" i="1"/>
  <c r="F153" i="1"/>
  <c r="F154" i="1"/>
  <c r="F155" i="1"/>
  <c r="F156" i="1"/>
  <c r="F157" i="1"/>
  <c r="F158" i="1"/>
  <c r="F159" i="1"/>
  <c r="F160" i="1"/>
  <c r="F151" i="1"/>
  <c r="F142" i="1"/>
  <c r="F143" i="1"/>
  <c r="F144" i="1"/>
  <c r="F145" i="1"/>
  <c r="F146" i="1"/>
  <c r="F147" i="1"/>
  <c r="F148" i="1"/>
  <c r="F149" i="1"/>
  <c r="F150" i="1"/>
  <c r="F141" i="1"/>
  <c r="F132" i="1"/>
  <c r="F133" i="1"/>
  <c r="F134" i="1"/>
  <c r="F135" i="1"/>
  <c r="F136" i="1"/>
  <c r="F137" i="1"/>
  <c r="F138" i="1"/>
  <c r="F139" i="1"/>
  <c r="F140" i="1"/>
  <c r="F131" i="1"/>
  <c r="F122" i="1"/>
  <c r="F123" i="1"/>
  <c r="F124" i="1"/>
  <c r="F125" i="1"/>
  <c r="F126" i="1"/>
  <c r="F127" i="1"/>
  <c r="F128" i="1"/>
  <c r="F129" i="1"/>
  <c r="F130" i="1"/>
  <c r="F121" i="1"/>
  <c r="F112" i="1"/>
  <c r="F113" i="1"/>
  <c r="F114" i="1"/>
  <c r="F115" i="1"/>
  <c r="F116" i="1"/>
  <c r="F117" i="1"/>
  <c r="F118" i="1"/>
  <c r="F119" i="1"/>
  <c r="F120" i="1"/>
  <c r="F111" i="1"/>
  <c r="F102" i="1"/>
  <c r="F103" i="1"/>
  <c r="F104" i="1"/>
  <c r="F105" i="1"/>
  <c r="F106" i="1"/>
  <c r="F107" i="1"/>
  <c r="F108" i="1"/>
  <c r="F109" i="1"/>
  <c r="F110" i="1"/>
  <c r="F101" i="1"/>
  <c r="F92" i="1"/>
  <c r="F93" i="1"/>
  <c r="F94" i="1"/>
  <c r="F95" i="1"/>
  <c r="F96" i="1"/>
  <c r="F97" i="1"/>
  <c r="F98" i="1"/>
  <c r="F99" i="1"/>
  <c r="F100" i="1"/>
  <c r="F91" i="1"/>
  <c r="F82" i="1"/>
  <c r="F83" i="1"/>
  <c r="F84" i="1"/>
  <c r="F85" i="1"/>
  <c r="F86" i="1"/>
  <c r="F87" i="1"/>
  <c r="F88" i="1"/>
  <c r="F89" i="1"/>
  <c r="F90" i="1"/>
  <c r="F81" i="1"/>
  <c r="F72" i="1"/>
  <c r="F73" i="1"/>
  <c r="F74" i="1"/>
  <c r="F75" i="1"/>
  <c r="F76" i="1"/>
  <c r="F77" i="1"/>
  <c r="F78" i="1"/>
  <c r="F79" i="1"/>
  <c r="F80" i="1"/>
  <c r="F71" i="1"/>
  <c r="F62" i="1"/>
  <c r="F63" i="1"/>
  <c r="F64" i="1"/>
  <c r="F65" i="1"/>
  <c r="F66" i="1"/>
  <c r="F67" i="1"/>
  <c r="F68" i="1"/>
  <c r="F69" i="1"/>
  <c r="F70" i="1"/>
  <c r="F61" i="1"/>
  <c r="F52" i="1"/>
  <c r="F53" i="1"/>
  <c r="F54" i="1"/>
  <c r="F55" i="1"/>
  <c r="F56" i="1"/>
  <c r="F57" i="1"/>
  <c r="F58" i="1"/>
  <c r="F59" i="1"/>
  <c r="F60" i="1"/>
  <c r="F51" i="1"/>
  <c r="F42" i="1"/>
  <c r="F43" i="1"/>
  <c r="F44" i="1"/>
  <c r="F45" i="1"/>
  <c r="F46" i="1"/>
  <c r="F47" i="1"/>
  <c r="F48" i="1"/>
  <c r="F49" i="1"/>
  <c r="F50" i="1"/>
  <c r="F41" i="1"/>
  <c r="F32" i="1"/>
  <c r="F33" i="1"/>
  <c r="F34" i="1"/>
  <c r="F35" i="1"/>
  <c r="F36" i="1"/>
  <c r="F37" i="1"/>
  <c r="F38" i="1"/>
  <c r="F39" i="1"/>
  <c r="F40" i="1"/>
  <c r="F31" i="1"/>
  <c r="F22" i="1"/>
  <c r="F23" i="1"/>
  <c r="F24" i="1"/>
  <c r="F25" i="1"/>
  <c r="F26" i="1"/>
  <c r="F27" i="1"/>
  <c r="F28" i="1"/>
  <c r="F29" i="1"/>
  <c r="F30" i="1"/>
  <c r="F21" i="1"/>
  <c r="F12" i="1"/>
  <c r="F13" i="1"/>
  <c r="F14" i="1"/>
  <c r="F15" i="1"/>
  <c r="F16" i="1"/>
  <c r="F17" i="1"/>
  <c r="F18" i="1"/>
  <c r="F19" i="1"/>
  <c r="F20" i="1"/>
  <c r="F11" i="1"/>
  <c r="F5" i="1"/>
  <c r="F6" i="1"/>
  <c r="F7" i="1"/>
  <c r="F8" i="1"/>
  <c r="F9" i="1"/>
  <c r="F10" i="1"/>
  <c r="F4" i="1"/>
  <c r="F3" i="1"/>
  <c r="E630" i="1" l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<sst xmlns="http://schemas.openxmlformats.org/spreadsheetml/2006/main" count="8" uniqueCount="7">
  <si>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</si>
  <si>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</si>
  <si>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</si>
  <si>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</si>
  <si>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C00000"/>
        <rFont val="Arial Cyr"/>
        <charset val="204"/>
      </rPr>
      <t>4</t>
    </r>
  </si>
  <si>
    <r>
      <t>B</t>
    </r>
    <r>
      <rPr>
        <b/>
        <sz val="8"/>
        <color rgb="FFC00000"/>
        <rFont val="Arial Cyr"/>
        <charset val="204"/>
      </rPr>
      <t>4</t>
    </r>
  </si>
  <si>
    <r>
      <t>C</t>
    </r>
    <r>
      <rPr>
        <b/>
        <sz val="8"/>
        <color rgb="FFC00000"/>
        <rFont val="Arial Cyr"/>
        <charset val="204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</si>
</sst>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C00000"/>
      <name val="Arial Cyr"/>
      <charset val="204"/>
    </font>
    <font>
      <b/>
      <sz val="10"/>
      <color rgb="FFC00000"/>
      <name val="Arial Cyr"/>
      <charset val="204"/>
    </font>
    <font>
      <b/>
      <sz val="12"/>
      <color rgb="FFC00000"/>
      <name val="Arial Cyr"/>
      <charset val="204"/>
    </font>
    <font>
      <b/>
      <sz val="8"/>
      <color rgb="FFC00000"/>
      <name val="Arial Cyr"/>
      <charset val="204"/>
    </font>
    <font>
      <b/>
      <sz val="11"/>
      <color rgb="FFC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3" borderId="0" xfId="0" applyFont="1" applyFill="1"/>
    <xf numFmtId="0" fontId="17" fillId="3" borderId="0" xfId="0" applyFont="1" applyFill="1"/>
    <xf numFmtId="0" fontId="19" fillId="0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(20))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243.83523057947923</c:v>
                </c:pt>
                <c:pt idx="1">
                  <c:v>246.47532022553949</c:v>
                </c:pt>
                <c:pt idx="2">
                  <c:v>248.28264529249961</c:v>
                </c:pt>
                <c:pt idx="3">
                  <c:v>249.2459668216683</c:v>
                </c:pt>
                <c:pt idx="4">
                  <c:v>250.22265154363089</c:v>
                </c:pt>
                <c:pt idx="5">
                  <c:v>250.77250692699812</c:v>
                </c:pt>
                <c:pt idx="6">
                  <c:v>253.00443487985112</c:v>
                </c:pt>
                <c:pt idx="7">
                  <c:v>254.88287510844629</c:v>
                </c:pt>
                <c:pt idx="8">
                  <c:v>256.39639901032461</c:v>
                </c:pt>
                <c:pt idx="9">
                  <c:v>257.37139236228239</c:v>
                </c:pt>
                <c:pt idx="10">
                  <c:v>257.73877728522029</c:v>
                </c:pt>
                <c:pt idx="11">
                  <c:v>257.89882672886569</c:v>
                </c:pt>
                <c:pt idx="12">
                  <c:v>257.82937148234078</c:v>
                </c:pt>
                <c:pt idx="13">
                  <c:v>257.73045842604461</c:v>
                </c:pt>
                <c:pt idx="14">
                  <c:v>257.68975504693105</c:v>
                </c:pt>
                <c:pt idx="15">
                  <c:v>257.48993059733203</c:v>
                </c:pt>
                <c:pt idx="16">
                  <c:v>257.50659276060117</c:v>
                </c:pt>
                <c:pt idx="17">
                  <c:v>257.51606368238754</c:v>
                </c:pt>
                <c:pt idx="18">
                  <c:v>257.61660537463291</c:v>
                </c:pt>
                <c:pt idx="19">
                  <c:v>257.44773982060894</c:v>
                </c:pt>
                <c:pt idx="20">
                  <c:v>257.4883145019661</c:v>
                </c:pt>
                <c:pt idx="21">
                  <c:v>257.58204014131297</c:v>
                </c:pt>
                <c:pt idx="22">
                  <c:v>257.69528082797427</c:v>
                </c:pt>
                <c:pt idx="23">
                  <c:v>257.44038886231374</c:v>
                </c:pt>
                <c:pt idx="24">
                  <c:v>257.26666231908308</c:v>
                </c:pt>
                <c:pt idx="25">
                  <c:v>257.25472047710866</c:v>
                </c:pt>
                <c:pt idx="26">
                  <c:v>257.07336183996449</c:v>
                </c:pt>
                <c:pt idx="27">
                  <c:v>256.88102154637221</c:v>
                </c:pt>
                <c:pt idx="28">
                  <c:v>256.55552317309082</c:v>
                </c:pt>
                <c:pt idx="29">
                  <c:v>256.16273662880843</c:v>
                </c:pt>
                <c:pt idx="30">
                  <c:v>255.72282877813674</c:v>
                </c:pt>
                <c:pt idx="31">
                  <c:v>255.15127674768931</c:v>
                </c:pt>
                <c:pt idx="32">
                  <c:v>254.6445587324298</c:v>
                </c:pt>
                <c:pt idx="33">
                  <c:v>254.28519458797069</c:v>
                </c:pt>
                <c:pt idx="34">
                  <c:v>254.15276915274976</c:v>
                </c:pt>
                <c:pt idx="35">
                  <c:v>254.1483818583522</c:v>
                </c:pt>
                <c:pt idx="36">
                  <c:v>254.30904205426032</c:v>
                </c:pt>
                <c:pt idx="37">
                  <c:v>254.70848952772127</c:v>
                </c:pt>
                <c:pt idx="38">
                  <c:v>255.15230318557005</c:v>
                </c:pt>
                <c:pt idx="39">
                  <c:v>255.73662419524717</c:v>
                </c:pt>
                <c:pt idx="40">
                  <c:v>256.39276708288014</c:v>
                </c:pt>
                <c:pt idx="41">
                  <c:v>257.10290589827969</c:v>
                </c:pt>
                <c:pt idx="42">
                  <c:v>257.91358934889479</c:v>
                </c:pt>
                <c:pt idx="43">
                  <c:v>258.68469563352835</c:v>
                </c:pt>
                <c:pt idx="44">
                  <c:v>259.39826497695526</c:v>
                </c:pt>
                <c:pt idx="45">
                  <c:v>260.05547084511801</c:v>
                </c:pt>
                <c:pt idx="46">
                  <c:v>260.6502306447689</c:v>
                </c:pt>
                <c:pt idx="47">
                  <c:v>261.18169612535416</c:v>
                </c:pt>
                <c:pt idx="48">
                  <c:v>261.6905373654418</c:v>
                </c:pt>
                <c:pt idx="49">
                  <c:v>262.1727462971096</c:v>
                </c:pt>
                <c:pt idx="50">
                  <c:v>262.61411664610495</c:v>
                </c:pt>
                <c:pt idx="51">
                  <c:v>263.03003744708519</c:v>
                </c:pt>
                <c:pt idx="52">
                  <c:v>263.39218394732183</c:v>
                </c:pt>
                <c:pt idx="53">
                  <c:v>263.70119124388361</c:v>
                </c:pt>
                <c:pt idx="54">
                  <c:v>263.96546396727933</c:v>
                </c:pt>
                <c:pt idx="55">
                  <c:v>264.1974252759826</c:v>
                </c:pt>
                <c:pt idx="56">
                  <c:v>264.39784180200286</c:v>
                </c:pt>
                <c:pt idx="57">
                  <c:v>264.58138702613934</c:v>
                </c:pt>
                <c:pt idx="58">
                  <c:v>264.75054961588921</c:v>
                </c:pt>
                <c:pt idx="59">
                  <c:v>264.89334299547789</c:v>
                </c:pt>
                <c:pt idx="60">
                  <c:v>265.02336633960908</c:v>
                </c:pt>
                <c:pt idx="61">
                  <c:v>265.13816126409142</c:v>
                </c:pt>
                <c:pt idx="62">
                  <c:v>265.23470123774479</c:v>
                </c:pt>
                <c:pt idx="63">
                  <c:v>265.31505423198894</c:v>
                </c:pt>
                <c:pt idx="64">
                  <c:v>265.39232719229335</c:v>
                </c:pt>
                <c:pt idx="65">
                  <c:v>265.45670542047446</c:v>
                </c:pt>
                <c:pt idx="66">
                  <c:v>265.50959487459244</c:v>
                </c:pt>
                <c:pt idx="67">
                  <c:v>265.55927081009344</c:v>
                </c:pt>
                <c:pt idx="68">
                  <c:v>265.60241826870185</c:v>
                </c:pt>
                <c:pt idx="69">
                  <c:v>265.63923069406781</c:v>
                </c:pt>
                <c:pt idx="70">
                  <c:v>265.66812062153895</c:v>
                </c:pt>
                <c:pt idx="71">
                  <c:v>265.68735730161637</c:v>
                </c:pt>
                <c:pt idx="72">
                  <c:v>265.70292434295521</c:v>
                </c:pt>
                <c:pt idx="73">
                  <c:v>265.71340161414247</c:v>
                </c:pt>
                <c:pt idx="74">
                  <c:v>265.72202773158591</c:v>
                </c:pt>
                <c:pt idx="75">
                  <c:v>265.72839182148152</c:v>
                </c:pt>
                <c:pt idx="76">
                  <c:v>265.73355866501419</c:v>
                </c:pt>
                <c:pt idx="77">
                  <c:v>265.73677622486605</c:v>
                </c:pt>
                <c:pt idx="78">
                  <c:v>265.7375764982487</c:v>
                </c:pt>
                <c:pt idx="79">
                  <c:v>265.73503402185349</c:v>
                </c:pt>
                <c:pt idx="80">
                  <c:v>265.72911462932831</c:v>
                </c:pt>
                <c:pt idx="81">
                  <c:v>265.72296797132657</c:v>
                </c:pt>
                <c:pt idx="82">
                  <c:v>265.7164812487934</c:v>
                </c:pt>
                <c:pt idx="83">
                  <c:v>265.70622181719244</c:v>
                </c:pt>
                <c:pt idx="84">
                  <c:v>265.696488284145</c:v>
                </c:pt>
                <c:pt idx="85">
                  <c:v>265.68413002418453</c:v>
                </c:pt>
                <c:pt idx="86">
                  <c:v>265.66860006948997</c:v>
                </c:pt>
                <c:pt idx="87">
                  <c:v>265.64730269809979</c:v>
                </c:pt>
                <c:pt idx="88">
                  <c:v>265.62174927413656</c:v>
                </c:pt>
                <c:pt idx="89">
                  <c:v>265.59437027078224</c:v>
                </c:pt>
                <c:pt idx="90">
                  <c:v>265.56642637464552</c:v>
                </c:pt>
                <c:pt idx="91">
                  <c:v>265.53617666255843</c:v>
                </c:pt>
                <c:pt idx="92">
                  <c:v>265.50143335067821</c:v>
                </c:pt>
                <c:pt idx="93">
                  <c:v>265.46441735831127</c:v>
                </c:pt>
                <c:pt idx="94">
                  <c:v>265.42696749174956</c:v>
                </c:pt>
                <c:pt idx="95">
                  <c:v>265.38566205161436</c:v>
                </c:pt>
                <c:pt idx="96">
                  <c:v>265.33931077947517</c:v>
                </c:pt>
                <c:pt idx="97">
                  <c:v>265.28956593334749</c:v>
                </c:pt>
                <c:pt idx="98">
                  <c:v>265.23582104730349</c:v>
                </c:pt>
                <c:pt idx="99">
                  <c:v>265.18090399123963</c:v>
                </c:pt>
                <c:pt idx="100">
                  <c:v>265.11828787668384</c:v>
                </c:pt>
                <c:pt idx="101">
                  <c:v>265.05062360272831</c:v>
                </c:pt>
                <c:pt idx="102">
                  <c:v>264.98349189149405</c:v>
                </c:pt>
                <c:pt idx="103">
                  <c:v>264.9107516072537</c:v>
                </c:pt>
                <c:pt idx="104">
                  <c:v>264.83349106206418</c:v>
                </c:pt>
                <c:pt idx="105">
                  <c:v>264.75069446280378</c:v>
                </c:pt>
                <c:pt idx="106">
                  <c:v>264.66384375940891</c:v>
                </c:pt>
                <c:pt idx="107">
                  <c:v>264.57433680387379</c:v>
                </c:pt>
                <c:pt idx="108">
                  <c:v>264.48403554299341</c:v>
                </c:pt>
                <c:pt idx="109">
                  <c:v>264.3968927978346</c:v>
                </c:pt>
                <c:pt idx="110">
                  <c:v>264.30614953050224</c:v>
                </c:pt>
                <c:pt idx="111">
                  <c:v>264.21914955403111</c:v>
                </c:pt>
                <c:pt idx="112">
                  <c:v>264.1282112211469</c:v>
                </c:pt>
                <c:pt idx="113">
                  <c:v>264.02445903144383</c:v>
                </c:pt>
                <c:pt idx="114">
                  <c:v>263.919577264856</c:v>
                </c:pt>
                <c:pt idx="115">
                  <c:v>263.80667070002943</c:v>
                </c:pt>
                <c:pt idx="116">
                  <c:v>263.69284033860555</c:v>
                </c:pt>
                <c:pt idx="117">
                  <c:v>263.56839632953967</c:v>
                </c:pt>
                <c:pt idx="118">
                  <c:v>263.43898038829661</c:v>
                </c:pt>
                <c:pt idx="119">
                  <c:v>263.30754185053377</c:v>
                </c:pt>
                <c:pt idx="120">
                  <c:v>263.16771361673477</c:v>
                </c:pt>
                <c:pt idx="121">
                  <c:v>263.02720079733433</c:v>
                </c:pt>
                <c:pt idx="122">
                  <c:v>262.86044508289831</c:v>
                </c:pt>
                <c:pt idx="123">
                  <c:v>262.69427093282394</c:v>
                </c:pt>
                <c:pt idx="124">
                  <c:v>262.52811104317124</c:v>
                </c:pt>
                <c:pt idx="125">
                  <c:v>262.36527415666097</c:v>
                </c:pt>
                <c:pt idx="126">
                  <c:v>262.21068548496646</c:v>
                </c:pt>
                <c:pt idx="127">
                  <c:v>262.05865459323672</c:v>
                </c:pt>
                <c:pt idx="128">
                  <c:v>261.92075019079732</c:v>
                </c:pt>
                <c:pt idx="129">
                  <c:v>261.78883616621295</c:v>
                </c:pt>
                <c:pt idx="130">
                  <c:v>261.65035875766495</c:v>
                </c:pt>
                <c:pt idx="131">
                  <c:v>261.51477014983851</c:v>
                </c:pt>
                <c:pt idx="132">
                  <c:v>261.36833869867939</c:v>
                </c:pt>
                <c:pt idx="133">
                  <c:v>261.24549073358122</c:v>
                </c:pt>
                <c:pt idx="134">
                  <c:v>261.11476388745314</c:v>
                </c:pt>
                <c:pt idx="135">
                  <c:v>260.98747080748075</c:v>
                </c:pt>
                <c:pt idx="136">
                  <c:v>260.85846469129353</c:v>
                </c:pt>
                <c:pt idx="137">
                  <c:v>260.72147494938616</c:v>
                </c:pt>
                <c:pt idx="138">
                  <c:v>260.57882260982433</c:v>
                </c:pt>
                <c:pt idx="139">
                  <c:v>260.42350230227925</c:v>
                </c:pt>
                <c:pt idx="140">
                  <c:v>260.27695503994778</c:v>
                </c:pt>
                <c:pt idx="141">
                  <c:v>260.14495049073219</c:v>
                </c:pt>
                <c:pt idx="142">
                  <c:v>260.02441735337811</c:v>
                </c:pt>
                <c:pt idx="143">
                  <c:v>259.93136943734419</c:v>
                </c:pt>
                <c:pt idx="144">
                  <c:v>259.83035174575531</c:v>
                </c:pt>
                <c:pt idx="145">
                  <c:v>259.7388629748416</c:v>
                </c:pt>
                <c:pt idx="146">
                  <c:v>259.64399916036433</c:v>
                </c:pt>
                <c:pt idx="147">
                  <c:v>259.5636214655533</c:v>
                </c:pt>
                <c:pt idx="148">
                  <c:v>259.48838323213687</c:v>
                </c:pt>
                <c:pt idx="149">
                  <c:v>259.39202560887435</c:v>
                </c:pt>
                <c:pt idx="150">
                  <c:v>259.28660263477366</c:v>
                </c:pt>
                <c:pt idx="151">
                  <c:v>259.18140918585613</c:v>
                </c:pt>
                <c:pt idx="152">
                  <c:v>259.07652517768429</c:v>
                </c:pt>
                <c:pt idx="153">
                  <c:v>258.97315509364051</c:v>
                </c:pt>
                <c:pt idx="154">
                  <c:v>258.84671160038044</c:v>
                </c:pt>
                <c:pt idx="155">
                  <c:v>258.72523629717557</c:v>
                </c:pt>
                <c:pt idx="156">
                  <c:v>258.61680670594092</c:v>
                </c:pt>
                <c:pt idx="157">
                  <c:v>258.5109701571057</c:v>
                </c:pt>
                <c:pt idx="158">
                  <c:v>258.3935094878305</c:v>
                </c:pt>
                <c:pt idx="159">
                  <c:v>258.24746932320841</c:v>
                </c:pt>
                <c:pt idx="160">
                  <c:v>258.09112939708797</c:v>
                </c:pt>
                <c:pt idx="161">
                  <c:v>257.95478314427424</c:v>
                </c:pt>
                <c:pt idx="162">
                  <c:v>257.8147420631513</c:v>
                </c:pt>
                <c:pt idx="163">
                  <c:v>257.66128095313837</c:v>
                </c:pt>
                <c:pt idx="164">
                  <c:v>257.49316543645807</c:v>
                </c:pt>
                <c:pt idx="165">
                  <c:v>257.33362520056829</c:v>
                </c:pt>
                <c:pt idx="166">
                  <c:v>257.17552896688818</c:v>
                </c:pt>
                <c:pt idx="167">
                  <c:v>257.00019736392807</c:v>
                </c:pt>
                <c:pt idx="168">
                  <c:v>256.81125614197259</c:v>
                </c:pt>
                <c:pt idx="169">
                  <c:v>256.60971650262189</c:v>
                </c:pt>
                <c:pt idx="170">
                  <c:v>256.40820457557089</c:v>
                </c:pt>
                <c:pt idx="171">
                  <c:v>256.22241310210097</c:v>
                </c:pt>
                <c:pt idx="172">
                  <c:v>255.99794116207462</c:v>
                </c:pt>
                <c:pt idx="173">
                  <c:v>255.755263621247</c:v>
                </c:pt>
                <c:pt idx="174">
                  <c:v>255.51384986350575</c:v>
                </c:pt>
                <c:pt idx="175">
                  <c:v>255.24145306750006</c:v>
                </c:pt>
                <c:pt idx="176">
                  <c:v>254.95547350495605</c:v>
                </c:pt>
                <c:pt idx="177">
                  <c:v>254.64485651168326</c:v>
                </c:pt>
                <c:pt idx="178">
                  <c:v>254.31493561322128</c:v>
                </c:pt>
                <c:pt idx="179">
                  <c:v>253.9802868217638</c:v>
                </c:pt>
                <c:pt idx="180">
                  <c:v>253.64772546285386</c:v>
                </c:pt>
                <c:pt idx="181">
                  <c:v>253.36768499785086</c:v>
                </c:pt>
                <c:pt idx="182">
                  <c:v>253.10876336943198</c:v>
                </c:pt>
                <c:pt idx="183">
                  <c:v>252.87313177582061</c:v>
                </c:pt>
                <c:pt idx="184">
                  <c:v>252.65217162089692</c:v>
                </c:pt>
                <c:pt idx="185">
                  <c:v>252.42980657721938</c:v>
                </c:pt>
                <c:pt idx="186">
                  <c:v>252.22264617980338</c:v>
                </c:pt>
                <c:pt idx="187">
                  <c:v>252.03071151791278</c:v>
                </c:pt>
                <c:pt idx="188">
                  <c:v>251.86591830974692</c:v>
                </c:pt>
                <c:pt idx="189">
                  <c:v>251.71354721482152</c:v>
                </c:pt>
                <c:pt idx="190">
                  <c:v>251.55754507084757</c:v>
                </c:pt>
                <c:pt idx="191">
                  <c:v>251.3831841859209</c:v>
                </c:pt>
                <c:pt idx="192">
                  <c:v>251.17434997151949</c:v>
                </c:pt>
                <c:pt idx="193">
                  <c:v>250.97450813579994</c:v>
                </c:pt>
                <c:pt idx="194">
                  <c:v>250.78392021380876</c:v>
                </c:pt>
                <c:pt idx="195">
                  <c:v>250.55491303340031</c:v>
                </c:pt>
                <c:pt idx="196">
                  <c:v>250.31574183998524</c:v>
                </c:pt>
                <c:pt idx="197">
                  <c:v>250.1123602332332</c:v>
                </c:pt>
                <c:pt idx="198">
                  <c:v>249.90860896155397</c:v>
                </c:pt>
                <c:pt idx="199">
                  <c:v>249.71231237130476</c:v>
                </c:pt>
                <c:pt idx="200">
                  <c:v>249.50761743332197</c:v>
                </c:pt>
                <c:pt idx="201">
                  <c:v>249.32539015720917</c:v>
                </c:pt>
                <c:pt idx="202">
                  <c:v>249.15736963048522</c:v>
                </c:pt>
                <c:pt idx="203">
                  <c:v>249.01658296849504</c:v>
                </c:pt>
                <c:pt idx="204">
                  <c:v>248.84126033756559</c:v>
                </c:pt>
                <c:pt idx="205">
                  <c:v>248.65843439190613</c:v>
                </c:pt>
                <c:pt idx="206">
                  <c:v>248.52690854811763</c:v>
                </c:pt>
                <c:pt idx="207">
                  <c:v>248.40129269545167</c:v>
                </c:pt>
                <c:pt idx="208">
                  <c:v>248.27108511799102</c:v>
                </c:pt>
                <c:pt idx="209">
                  <c:v>248.15145320361836</c:v>
                </c:pt>
                <c:pt idx="210">
                  <c:v>248.02981460614663</c:v>
                </c:pt>
                <c:pt idx="211">
                  <c:v>247.93123268237915</c:v>
                </c:pt>
                <c:pt idx="212">
                  <c:v>247.85740593074757</c:v>
                </c:pt>
                <c:pt idx="213">
                  <c:v>247.78910393129439</c:v>
                </c:pt>
                <c:pt idx="214">
                  <c:v>247.71802178110948</c:v>
                </c:pt>
                <c:pt idx="215">
                  <c:v>247.67526901206725</c:v>
                </c:pt>
                <c:pt idx="216">
                  <c:v>247.66081709967978</c:v>
                </c:pt>
                <c:pt idx="217">
                  <c:v>247.6506627222339</c:v>
                </c:pt>
                <c:pt idx="218">
                  <c:v>247.65402128592305</c:v>
                </c:pt>
                <c:pt idx="219">
                  <c:v>247.65577434116966</c:v>
                </c:pt>
                <c:pt idx="220">
                  <c:v>247.64684661334351</c:v>
                </c:pt>
                <c:pt idx="221">
                  <c:v>247.60758171856287</c:v>
                </c:pt>
                <c:pt idx="222">
                  <c:v>247.52927791462787</c:v>
                </c:pt>
                <c:pt idx="223">
                  <c:v>247.41194710592268</c:v>
                </c:pt>
                <c:pt idx="224">
                  <c:v>247.33293925579471</c:v>
                </c:pt>
                <c:pt idx="225">
                  <c:v>247.21074009741582</c:v>
                </c:pt>
                <c:pt idx="226">
                  <c:v>247.06631578175649</c:v>
                </c:pt>
                <c:pt idx="227">
                  <c:v>246.90260900150858</c:v>
                </c:pt>
                <c:pt idx="228">
                  <c:v>246.73506733548871</c:v>
                </c:pt>
                <c:pt idx="229">
                  <c:v>246.54279170827363</c:v>
                </c:pt>
                <c:pt idx="230">
                  <c:v>246.33470558384033</c:v>
                </c:pt>
                <c:pt idx="231">
                  <c:v>246.13857108967869</c:v>
                </c:pt>
                <c:pt idx="232">
                  <c:v>245.98064969946694</c:v>
                </c:pt>
                <c:pt idx="233">
                  <c:v>245.83938091286836</c:v>
                </c:pt>
                <c:pt idx="234">
                  <c:v>245.70219914288089</c:v>
                </c:pt>
                <c:pt idx="235">
                  <c:v>245.53041126242925</c:v>
                </c:pt>
                <c:pt idx="236">
                  <c:v>245.39057410974533</c:v>
                </c:pt>
                <c:pt idx="237">
                  <c:v>245.27602311753463</c:v>
                </c:pt>
                <c:pt idx="238">
                  <c:v>245.18433448051334</c:v>
                </c:pt>
                <c:pt idx="239">
                  <c:v>245.06414485016202</c:v>
                </c:pt>
                <c:pt idx="240">
                  <c:v>244.9415647232627</c:v>
                </c:pt>
                <c:pt idx="241">
                  <c:v>244.83134123469227</c:v>
                </c:pt>
                <c:pt idx="242">
                  <c:v>244.7051336498312</c:v>
                </c:pt>
                <c:pt idx="243">
                  <c:v>244.56387851408533</c:v>
                </c:pt>
                <c:pt idx="244">
                  <c:v>244.41326540680629</c:v>
                </c:pt>
                <c:pt idx="245">
                  <c:v>244.2207004561491</c:v>
                </c:pt>
                <c:pt idx="246">
                  <c:v>244.04616190231653</c:v>
                </c:pt>
                <c:pt idx="247">
                  <c:v>243.84688652413976</c:v>
                </c:pt>
                <c:pt idx="248">
                  <c:v>243.63359750036008</c:v>
                </c:pt>
                <c:pt idx="249">
                  <c:v>243.39881019248028</c:v>
                </c:pt>
                <c:pt idx="250">
                  <c:v>243.19356566604603</c:v>
                </c:pt>
                <c:pt idx="251">
                  <c:v>242.99895265728438</c:v>
                </c:pt>
                <c:pt idx="252">
                  <c:v>242.77436913106169</c:v>
                </c:pt>
                <c:pt idx="253">
                  <c:v>242.53745597178988</c:v>
                </c:pt>
                <c:pt idx="254">
                  <c:v>242.28398707624243</c:v>
                </c:pt>
                <c:pt idx="255">
                  <c:v>242.03852796767734</c:v>
                </c:pt>
                <c:pt idx="256">
                  <c:v>241.84356402817966</c:v>
                </c:pt>
                <c:pt idx="257">
                  <c:v>241.6033582219587</c:v>
                </c:pt>
                <c:pt idx="258">
                  <c:v>241.35229560319485</c:v>
                </c:pt>
                <c:pt idx="259">
                  <c:v>241.08397092245588</c:v>
                </c:pt>
                <c:pt idx="260">
                  <c:v>240.80180890215814</c:v>
                </c:pt>
                <c:pt idx="261">
                  <c:v>240.47193897610006</c:v>
                </c:pt>
                <c:pt idx="262">
                  <c:v>240.12586031544063</c:v>
                </c:pt>
                <c:pt idx="263">
                  <c:v>239.81616461848043</c:v>
                </c:pt>
                <c:pt idx="264">
                  <c:v>239.53333965063752</c:v>
                </c:pt>
                <c:pt idx="265">
                  <c:v>239.25751205390867</c:v>
                </c:pt>
                <c:pt idx="266">
                  <c:v>238.97017476531499</c:v>
                </c:pt>
                <c:pt idx="267">
                  <c:v>238.68303106909644</c:v>
                </c:pt>
                <c:pt idx="268">
                  <c:v>238.37685849463</c:v>
                </c:pt>
                <c:pt idx="269">
                  <c:v>238.07903032374901</c:v>
                </c:pt>
                <c:pt idx="270">
                  <c:v>237.81090178691159</c:v>
                </c:pt>
                <c:pt idx="271">
                  <c:v>237.54055868137084</c:v>
                </c:pt>
                <c:pt idx="272">
                  <c:v>237.31519599552246</c:v>
                </c:pt>
                <c:pt idx="273">
                  <c:v>237.16218348094637</c:v>
                </c:pt>
                <c:pt idx="274">
                  <c:v>237.00136108041417</c:v>
                </c:pt>
                <c:pt idx="275">
                  <c:v>236.85893294729155</c:v>
                </c:pt>
                <c:pt idx="276">
                  <c:v>236.75338806276696</c:v>
                </c:pt>
                <c:pt idx="277">
                  <c:v>236.68719732793116</c:v>
                </c:pt>
                <c:pt idx="278">
                  <c:v>236.6074209940015</c:v>
                </c:pt>
                <c:pt idx="279">
                  <c:v>236.5696539386968</c:v>
                </c:pt>
                <c:pt idx="280">
                  <c:v>236.57627541662893</c:v>
                </c:pt>
                <c:pt idx="281">
                  <c:v>236.56903388986709</c:v>
                </c:pt>
                <c:pt idx="282">
                  <c:v>236.598548276299</c:v>
                </c:pt>
                <c:pt idx="283">
                  <c:v>236.60164042022237</c:v>
                </c:pt>
                <c:pt idx="284">
                  <c:v>236.53636074183103</c:v>
                </c:pt>
                <c:pt idx="285">
                  <c:v>236.46082576858467</c:v>
                </c:pt>
                <c:pt idx="286">
                  <c:v>236.35265014926551</c:v>
                </c:pt>
                <c:pt idx="287">
                  <c:v>236.19382417726857</c:v>
                </c:pt>
                <c:pt idx="288">
                  <c:v>235.98295263193302</c:v>
                </c:pt>
                <c:pt idx="289">
                  <c:v>235.81477720010824</c:v>
                </c:pt>
                <c:pt idx="290">
                  <c:v>235.62532180522533</c:v>
                </c:pt>
                <c:pt idx="291">
                  <c:v>235.43341836178345</c:v>
                </c:pt>
                <c:pt idx="292">
                  <c:v>235.25382237872694</c:v>
                </c:pt>
                <c:pt idx="293">
                  <c:v>235.06061683529916</c:v>
                </c:pt>
                <c:pt idx="294">
                  <c:v>234.85661122851238</c:v>
                </c:pt>
                <c:pt idx="295">
                  <c:v>234.67394786729977</c:v>
                </c:pt>
                <c:pt idx="296">
                  <c:v>234.51138783341185</c:v>
                </c:pt>
                <c:pt idx="297">
                  <c:v>234.33180505111005</c:v>
                </c:pt>
                <c:pt idx="298">
                  <c:v>234.12402283235508</c:v>
                </c:pt>
                <c:pt idx="299">
                  <c:v>233.96381878229323</c:v>
                </c:pt>
                <c:pt idx="300">
                  <c:v>233.78878097888762</c:v>
                </c:pt>
                <c:pt idx="301">
                  <c:v>233.61116523326396</c:v>
                </c:pt>
                <c:pt idx="302">
                  <c:v>233.40750987575674</c:v>
                </c:pt>
                <c:pt idx="303">
                  <c:v>233.17486264737812</c:v>
                </c:pt>
                <c:pt idx="304">
                  <c:v>232.95709685559089</c:v>
                </c:pt>
                <c:pt idx="305">
                  <c:v>232.74979298547748</c:v>
                </c:pt>
                <c:pt idx="306">
                  <c:v>232.555500831107</c:v>
                </c:pt>
                <c:pt idx="307">
                  <c:v>232.31213445152778</c:v>
                </c:pt>
                <c:pt idx="308">
                  <c:v>232.07773511218357</c:v>
                </c:pt>
                <c:pt idx="309">
                  <c:v>231.88829896318688</c:v>
                </c:pt>
                <c:pt idx="310">
                  <c:v>231.65499467112551</c:v>
                </c:pt>
                <c:pt idx="311">
                  <c:v>231.44893117991154</c:v>
                </c:pt>
                <c:pt idx="312">
                  <c:v>231.24117428053501</c:v>
                </c:pt>
                <c:pt idx="313">
                  <c:v>231.01828147538939</c:v>
                </c:pt>
                <c:pt idx="314">
                  <c:v>230.82831955358932</c:v>
                </c:pt>
                <c:pt idx="315">
                  <c:v>230.63079776083288</c:v>
                </c:pt>
                <c:pt idx="316">
                  <c:v>230.43083434160238</c:v>
                </c:pt>
                <c:pt idx="317">
                  <c:v>230.21678403884206</c:v>
                </c:pt>
                <c:pt idx="318">
                  <c:v>230.07928258139617</c:v>
                </c:pt>
                <c:pt idx="319">
                  <c:v>229.94179722944767</c:v>
                </c:pt>
                <c:pt idx="320">
                  <c:v>229.83131618263977</c:v>
                </c:pt>
                <c:pt idx="321">
                  <c:v>229.74246063986828</c:v>
                </c:pt>
                <c:pt idx="322">
                  <c:v>229.65998714192767</c:v>
                </c:pt>
                <c:pt idx="323">
                  <c:v>229.59545140667296</c:v>
                </c:pt>
                <c:pt idx="324">
                  <c:v>229.55168105335113</c:v>
                </c:pt>
                <c:pt idx="325">
                  <c:v>229.47288925947839</c:v>
                </c:pt>
                <c:pt idx="326">
                  <c:v>229.35386791457699</c:v>
                </c:pt>
                <c:pt idx="327">
                  <c:v>229.22329972003007</c:v>
                </c:pt>
                <c:pt idx="328">
                  <c:v>229.05806842634496</c:v>
                </c:pt>
                <c:pt idx="329">
                  <c:v>228.8582465281377</c:v>
                </c:pt>
                <c:pt idx="330">
                  <c:v>228.67637964620405</c:v>
                </c:pt>
                <c:pt idx="331">
                  <c:v>228.49105667100011</c:v>
                </c:pt>
                <c:pt idx="332">
                  <c:v>228.35776698498987</c:v>
                </c:pt>
                <c:pt idx="333">
                  <c:v>228.1936332308176</c:v>
                </c:pt>
                <c:pt idx="334">
                  <c:v>227.98066988561507</c:v>
                </c:pt>
                <c:pt idx="335">
                  <c:v>227.71599989092971</c:v>
                </c:pt>
                <c:pt idx="336">
                  <c:v>227.45212398270803</c:v>
                </c:pt>
                <c:pt idx="337">
                  <c:v>227.16463895303994</c:v>
                </c:pt>
                <c:pt idx="338">
                  <c:v>226.84359702209355</c:v>
                </c:pt>
                <c:pt idx="339">
                  <c:v>226.56599079463047</c:v>
                </c:pt>
                <c:pt idx="340">
                  <c:v>226.25361078535505</c:v>
                </c:pt>
                <c:pt idx="341">
                  <c:v>225.92408682931722</c:v>
                </c:pt>
                <c:pt idx="342">
                  <c:v>225.56078548516612</c:v>
                </c:pt>
                <c:pt idx="343">
                  <c:v>225.16796910231187</c:v>
                </c:pt>
                <c:pt idx="344">
                  <c:v>224.74832757137617</c:v>
                </c:pt>
                <c:pt idx="345">
                  <c:v>224.35613464442025</c:v>
                </c:pt>
                <c:pt idx="346">
                  <c:v>223.9766825830738</c:v>
                </c:pt>
                <c:pt idx="347">
                  <c:v>223.59397098967935</c:v>
                </c:pt>
                <c:pt idx="348">
                  <c:v>223.2166911271006</c:v>
                </c:pt>
                <c:pt idx="349">
                  <c:v>222.91030245169526</c:v>
                </c:pt>
                <c:pt idx="350">
                  <c:v>222.63832124233582</c:v>
                </c:pt>
                <c:pt idx="351">
                  <c:v>222.37136309133751</c:v>
                </c:pt>
                <c:pt idx="352">
                  <c:v>222.13274746541461</c:v>
                </c:pt>
                <c:pt idx="353">
                  <c:v>221.94341410745363</c:v>
                </c:pt>
                <c:pt idx="354">
                  <c:v>221.74368977767895</c:v>
                </c:pt>
                <c:pt idx="355">
                  <c:v>221.58461603209614</c:v>
                </c:pt>
                <c:pt idx="356">
                  <c:v>221.47007555758302</c:v>
                </c:pt>
                <c:pt idx="357">
                  <c:v>221.39051760432642</c:v>
                </c:pt>
                <c:pt idx="358">
                  <c:v>221.36600179728626</c:v>
                </c:pt>
                <c:pt idx="359">
                  <c:v>221.33388205223889</c:v>
                </c:pt>
                <c:pt idx="360">
                  <c:v>221.31338693600165</c:v>
                </c:pt>
                <c:pt idx="361">
                  <c:v>221.25170097429444</c:v>
                </c:pt>
                <c:pt idx="362">
                  <c:v>221.19710909197806</c:v>
                </c:pt>
                <c:pt idx="363">
                  <c:v>221.16168349580494</c:v>
                </c:pt>
                <c:pt idx="364">
                  <c:v>221.10737351279514</c:v>
                </c:pt>
                <c:pt idx="365">
                  <c:v>221.01809163489071</c:v>
                </c:pt>
                <c:pt idx="366">
                  <c:v>220.90553781258151</c:v>
                </c:pt>
                <c:pt idx="367">
                  <c:v>220.76508357529184</c:v>
                </c:pt>
                <c:pt idx="368">
                  <c:v>220.63517258752125</c:v>
                </c:pt>
                <c:pt idx="369">
                  <c:v>220.47626945373781</c:v>
                </c:pt>
                <c:pt idx="370">
                  <c:v>220.35437512145987</c:v>
                </c:pt>
                <c:pt idx="371">
                  <c:v>220.22376596518797</c:v>
                </c:pt>
                <c:pt idx="372">
                  <c:v>220.1370129256207</c:v>
                </c:pt>
                <c:pt idx="373">
                  <c:v>220.05237486330148</c:v>
                </c:pt>
                <c:pt idx="374">
                  <c:v>219.93910451308525</c:v>
                </c:pt>
                <c:pt idx="375">
                  <c:v>219.85756766078711</c:v>
                </c:pt>
                <c:pt idx="376">
                  <c:v>219.80856802659446</c:v>
                </c:pt>
                <c:pt idx="377">
                  <c:v>219.73495099855253</c:v>
                </c:pt>
                <c:pt idx="378">
                  <c:v>219.6514887488201</c:v>
                </c:pt>
                <c:pt idx="379">
                  <c:v>219.55176610044913</c:v>
                </c:pt>
                <c:pt idx="380">
                  <c:v>219.48231394712002</c:v>
                </c:pt>
                <c:pt idx="381">
                  <c:v>219.42428452356287</c:v>
                </c:pt>
                <c:pt idx="382">
                  <c:v>219.36978289481661</c:v>
                </c:pt>
                <c:pt idx="383">
                  <c:v>219.28045160317541</c:v>
                </c:pt>
                <c:pt idx="384">
                  <c:v>219.21160333186634</c:v>
                </c:pt>
                <c:pt idx="385">
                  <c:v>219.13605417888505</c:v>
                </c:pt>
                <c:pt idx="386">
                  <c:v>219.04482763839479</c:v>
                </c:pt>
                <c:pt idx="387">
                  <c:v>218.99048147559489</c:v>
                </c:pt>
                <c:pt idx="388">
                  <c:v>218.95834108408226</c:v>
                </c:pt>
                <c:pt idx="389">
                  <c:v>218.92994632047237</c:v>
                </c:pt>
                <c:pt idx="390">
                  <c:v>218.91918751556213</c:v>
                </c:pt>
                <c:pt idx="391">
                  <c:v>218.86867505072473</c:v>
                </c:pt>
                <c:pt idx="392">
                  <c:v>218.77918543070908</c:v>
                </c:pt>
                <c:pt idx="393">
                  <c:v>218.6791733801185</c:v>
                </c:pt>
                <c:pt idx="394">
                  <c:v>218.55183433678175</c:v>
                </c:pt>
                <c:pt idx="395">
                  <c:v>218.3708405425792</c:v>
                </c:pt>
                <c:pt idx="396">
                  <c:v>218.1932149278168</c:v>
                </c:pt>
                <c:pt idx="397">
                  <c:v>217.98142664302563</c:v>
                </c:pt>
                <c:pt idx="398">
                  <c:v>217.70527897567732</c:v>
                </c:pt>
                <c:pt idx="399">
                  <c:v>217.41092406895339</c:v>
                </c:pt>
                <c:pt idx="400">
                  <c:v>217.15046394640993</c:v>
                </c:pt>
                <c:pt idx="401">
                  <c:v>216.85655332603798</c:v>
                </c:pt>
                <c:pt idx="402">
                  <c:v>216.56872244534276</c:v>
                </c:pt>
                <c:pt idx="403">
                  <c:v>216.32538448492699</c:v>
                </c:pt>
                <c:pt idx="404">
                  <c:v>216.09581945037749</c:v>
                </c:pt>
                <c:pt idx="405">
                  <c:v>215.91267963890107</c:v>
                </c:pt>
                <c:pt idx="406">
                  <c:v>215.75247181628069</c:v>
                </c:pt>
                <c:pt idx="407">
                  <c:v>215.5730636011522</c:v>
                </c:pt>
                <c:pt idx="408">
                  <c:v>215.44996506630088</c:v>
                </c:pt>
                <c:pt idx="409">
                  <c:v>215.30116654368447</c:v>
                </c:pt>
                <c:pt idx="410">
                  <c:v>215.19387269936246</c:v>
                </c:pt>
                <c:pt idx="411">
                  <c:v>215.03079687851326</c:v>
                </c:pt>
                <c:pt idx="412">
                  <c:v>214.92606897033957</c:v>
                </c:pt>
                <c:pt idx="413">
                  <c:v>214.83519638613313</c:v>
                </c:pt>
                <c:pt idx="414">
                  <c:v>214.80231365315686</c:v>
                </c:pt>
                <c:pt idx="415">
                  <c:v>214.76343105013203</c:v>
                </c:pt>
                <c:pt idx="416">
                  <c:v>214.708417372301</c:v>
                </c:pt>
                <c:pt idx="417">
                  <c:v>214.66254370823668</c:v>
                </c:pt>
                <c:pt idx="418">
                  <c:v>214.64414660556184</c:v>
                </c:pt>
                <c:pt idx="419">
                  <c:v>214.58443804986746</c:v>
                </c:pt>
                <c:pt idx="420">
                  <c:v>214.5736402763207</c:v>
                </c:pt>
                <c:pt idx="421">
                  <c:v>214.56402958242202</c:v>
                </c:pt>
                <c:pt idx="422">
                  <c:v>214.58932206486432</c:v>
                </c:pt>
                <c:pt idx="423">
                  <c:v>214.56132875698472</c:v>
                </c:pt>
                <c:pt idx="424">
                  <c:v>214.54873145922681</c:v>
                </c:pt>
                <c:pt idx="425">
                  <c:v>214.46753571209197</c:v>
                </c:pt>
                <c:pt idx="426">
                  <c:v>214.41616486074136</c:v>
                </c:pt>
                <c:pt idx="427">
                  <c:v>214.32964837642109</c:v>
                </c:pt>
                <c:pt idx="428">
                  <c:v>214.24171257608759</c:v>
                </c:pt>
                <c:pt idx="429">
                  <c:v>214.1374887913984</c:v>
                </c:pt>
                <c:pt idx="430">
                  <c:v>214.00431406683549</c:v>
                </c:pt>
                <c:pt idx="431">
                  <c:v>213.83215420512033</c:v>
                </c:pt>
                <c:pt idx="432">
                  <c:v>213.6695743251164</c:v>
                </c:pt>
                <c:pt idx="433">
                  <c:v>213.53018601068882</c:v>
                </c:pt>
                <c:pt idx="434">
                  <c:v>213.41982804306696</c:v>
                </c:pt>
                <c:pt idx="435">
                  <c:v>213.25679830140797</c:v>
                </c:pt>
                <c:pt idx="436">
                  <c:v>213.0830944586302</c:v>
                </c:pt>
                <c:pt idx="437">
                  <c:v>212.89459340787727</c:v>
                </c:pt>
                <c:pt idx="438">
                  <c:v>212.69903585274849</c:v>
                </c:pt>
                <c:pt idx="439">
                  <c:v>212.54921510062795</c:v>
                </c:pt>
                <c:pt idx="440">
                  <c:v>212.40201995462465</c:v>
                </c:pt>
                <c:pt idx="441">
                  <c:v>212.23438859855906</c:v>
                </c:pt>
                <c:pt idx="442">
                  <c:v>212.0951011159307</c:v>
                </c:pt>
                <c:pt idx="443">
                  <c:v>211.93859448959421</c:v>
                </c:pt>
                <c:pt idx="444">
                  <c:v>211.74639424520984</c:v>
                </c:pt>
                <c:pt idx="445">
                  <c:v>211.5069310899851</c:v>
                </c:pt>
                <c:pt idx="446">
                  <c:v>211.23532810077077</c:v>
                </c:pt>
                <c:pt idx="447">
                  <c:v>210.94127108950917</c:v>
                </c:pt>
                <c:pt idx="448">
                  <c:v>210.54915450474317</c:v>
                </c:pt>
                <c:pt idx="449">
                  <c:v>210.20868132945049</c:v>
                </c:pt>
                <c:pt idx="450">
                  <c:v>209.86294661181591</c:v>
                </c:pt>
                <c:pt idx="451">
                  <c:v>209.57674763354444</c:v>
                </c:pt>
                <c:pt idx="452">
                  <c:v>209.36847152000516</c:v>
                </c:pt>
                <c:pt idx="453">
                  <c:v>209.20888969514087</c:v>
                </c:pt>
                <c:pt idx="454">
                  <c:v>209.02807744532205</c:v>
                </c:pt>
                <c:pt idx="455">
                  <c:v>208.8935118911005</c:v>
                </c:pt>
                <c:pt idx="456">
                  <c:v>208.85105957094862</c:v>
                </c:pt>
                <c:pt idx="457">
                  <c:v>208.83292057402895</c:v>
                </c:pt>
                <c:pt idx="458">
                  <c:v>208.84143531238175</c:v>
                </c:pt>
                <c:pt idx="459">
                  <c:v>208.97417374372105</c:v>
                </c:pt>
                <c:pt idx="460">
                  <c:v>209.07682871748506</c:v>
                </c:pt>
                <c:pt idx="461">
                  <c:v>209.15493910084092</c:v>
                </c:pt>
                <c:pt idx="462">
                  <c:v>209.18315219987613</c:v>
                </c:pt>
                <c:pt idx="463">
                  <c:v>209.18007167354395</c:v>
                </c:pt>
                <c:pt idx="464">
                  <c:v>209.14192575065223</c:v>
                </c:pt>
                <c:pt idx="465">
                  <c:v>209.14296841810588</c:v>
                </c:pt>
                <c:pt idx="466">
                  <c:v>209.17431767256261</c:v>
                </c:pt>
                <c:pt idx="467">
                  <c:v>209.31675307002624</c:v>
                </c:pt>
                <c:pt idx="468">
                  <c:v>209.51116788443457</c:v>
                </c:pt>
                <c:pt idx="469">
                  <c:v>209.72003858193011</c:v>
                </c:pt>
                <c:pt idx="470">
                  <c:v>209.90793047273527</c:v>
                </c:pt>
                <c:pt idx="471">
                  <c:v>210.05927457942329</c:v>
                </c:pt>
                <c:pt idx="472">
                  <c:v>210.2593388260955</c:v>
                </c:pt>
                <c:pt idx="473">
                  <c:v>210.45943623036604</c:v>
                </c:pt>
                <c:pt idx="474">
                  <c:v>210.59249621277124</c:v>
                </c:pt>
                <c:pt idx="475">
                  <c:v>210.77667036719191</c:v>
                </c:pt>
                <c:pt idx="476">
                  <c:v>210.94238194796677</c:v>
                </c:pt>
                <c:pt idx="477">
                  <c:v>211.02420689626683</c:v>
                </c:pt>
                <c:pt idx="478">
                  <c:v>210.96804555753269</c:v>
                </c:pt>
                <c:pt idx="479">
                  <c:v>210.98370588389091</c:v>
                </c:pt>
                <c:pt idx="480">
                  <c:v>211.04753621634836</c:v>
                </c:pt>
                <c:pt idx="481">
                  <c:v>211.09529596552596</c:v>
                </c:pt>
                <c:pt idx="482">
                  <c:v>211.19796770579495</c:v>
                </c:pt>
                <c:pt idx="483">
                  <c:v>211.24173667885796</c:v>
                </c:pt>
                <c:pt idx="484">
                  <c:v>211.27106621540725</c:v>
                </c:pt>
                <c:pt idx="485">
                  <c:v>211.41682411084719</c:v>
                </c:pt>
                <c:pt idx="486">
                  <c:v>211.57512889660163</c:v>
                </c:pt>
                <c:pt idx="487">
                  <c:v>211.7707263934978</c:v>
                </c:pt>
                <c:pt idx="488">
                  <c:v>211.99706831405743</c:v>
                </c:pt>
                <c:pt idx="489">
                  <c:v>212.21969818336996</c:v>
                </c:pt>
                <c:pt idx="490">
                  <c:v>212.38740213749051</c:v>
                </c:pt>
                <c:pt idx="491">
                  <c:v>212.57916569220154</c:v>
                </c:pt>
                <c:pt idx="492">
                  <c:v>212.77855179176905</c:v>
                </c:pt>
                <c:pt idx="493">
                  <c:v>213.02709936621812</c:v>
                </c:pt>
                <c:pt idx="494">
                  <c:v>213.37281306382766</c:v>
                </c:pt>
                <c:pt idx="495">
                  <c:v>213.760519086632</c:v>
                </c:pt>
                <c:pt idx="496">
                  <c:v>214.12838106244223</c:v>
                </c:pt>
                <c:pt idx="497">
                  <c:v>214.43003635593871</c:v>
                </c:pt>
                <c:pt idx="498">
                  <c:v>214.70873372605359</c:v>
                </c:pt>
                <c:pt idx="499">
                  <c:v>214.94198739389017</c:v>
                </c:pt>
                <c:pt idx="500">
                  <c:v>215.19462063849215</c:v>
                </c:pt>
                <c:pt idx="501">
                  <c:v>215.47880500357581</c:v>
                </c:pt>
                <c:pt idx="502">
                  <c:v>215.6441409839959</c:v>
                </c:pt>
                <c:pt idx="503">
                  <c:v>215.80178903599534</c:v>
                </c:pt>
                <c:pt idx="504">
                  <c:v>215.89159118037352</c:v>
                </c:pt>
                <c:pt idx="505">
                  <c:v>215.88428744408958</c:v>
                </c:pt>
                <c:pt idx="506">
                  <c:v>215.91547627393456</c:v>
                </c:pt>
                <c:pt idx="507">
                  <c:v>215.90817504894792</c:v>
                </c:pt>
                <c:pt idx="508">
                  <c:v>215.92480912708845</c:v>
                </c:pt>
                <c:pt idx="509">
                  <c:v>215.95332602341571</c:v>
                </c:pt>
                <c:pt idx="510">
                  <c:v>216.01328206655444</c:v>
                </c:pt>
                <c:pt idx="511">
                  <c:v>216.03706373612678</c:v>
                </c:pt>
                <c:pt idx="512">
                  <c:v>215.98483946110829</c:v>
                </c:pt>
                <c:pt idx="513">
                  <c:v>216.04703054307987</c:v>
                </c:pt>
                <c:pt idx="514">
                  <c:v>216.16005800857386</c:v>
                </c:pt>
                <c:pt idx="515">
                  <c:v>216.24275569775713</c:v>
                </c:pt>
                <c:pt idx="516">
                  <c:v>216.39858587882441</c:v>
                </c:pt>
                <c:pt idx="517">
                  <c:v>216.47295818374343</c:v>
                </c:pt>
                <c:pt idx="518">
                  <c:v>216.56563396827838</c:v>
                </c:pt>
                <c:pt idx="519">
                  <c:v>216.6670144445844</c:v>
                </c:pt>
                <c:pt idx="520">
                  <c:v>216.78712728984138</c:v>
                </c:pt>
                <c:pt idx="521">
                  <c:v>216.94623800827992</c:v>
                </c:pt>
                <c:pt idx="522">
                  <c:v>217.08556728963043</c:v>
                </c:pt>
                <c:pt idx="523">
                  <c:v>217.24941248021582</c:v>
                </c:pt>
                <c:pt idx="524">
                  <c:v>217.34130531161253</c:v>
                </c:pt>
                <c:pt idx="525">
                  <c:v>217.37011216880259</c:v>
                </c:pt>
                <c:pt idx="526">
                  <c:v>217.52199852247827</c:v>
                </c:pt>
                <c:pt idx="527">
                  <c:v>217.64939681668503</c:v>
                </c:pt>
                <c:pt idx="528">
                  <c:v>217.77268104312009</c:v>
                </c:pt>
                <c:pt idx="529">
                  <c:v>217.94498433596519</c:v>
                </c:pt>
                <c:pt idx="530">
                  <c:v>218.06125614376762</c:v>
                </c:pt>
                <c:pt idx="531">
                  <c:v>218.12542835024738</c:v>
                </c:pt>
                <c:pt idx="532">
                  <c:v>218.22012085214831</c:v>
                </c:pt>
                <c:pt idx="533">
                  <c:v>218.36333786721076</c:v>
                </c:pt>
                <c:pt idx="534">
                  <c:v>218.44914007721445</c:v>
                </c:pt>
                <c:pt idx="535">
                  <c:v>218.51161442299872</c:v>
                </c:pt>
                <c:pt idx="536">
                  <c:v>218.58267468998775</c:v>
                </c:pt>
                <c:pt idx="537">
                  <c:v>218.61104772234341</c:v>
                </c:pt>
                <c:pt idx="538">
                  <c:v>218.60321455223632</c:v>
                </c:pt>
                <c:pt idx="539">
                  <c:v>218.58783884791293</c:v>
                </c:pt>
                <c:pt idx="540">
                  <c:v>218.61642716043744</c:v>
                </c:pt>
                <c:pt idx="541">
                  <c:v>218.65590038214896</c:v>
                </c:pt>
                <c:pt idx="542">
                  <c:v>218.75768227716657</c:v>
                </c:pt>
                <c:pt idx="543">
                  <c:v>218.86593098449185</c:v>
                </c:pt>
                <c:pt idx="544">
                  <c:v>218.97463583265571</c:v>
                </c:pt>
                <c:pt idx="545">
                  <c:v>219.19910788042534</c:v>
                </c:pt>
                <c:pt idx="546">
                  <c:v>219.44418770249919</c:v>
                </c:pt>
                <c:pt idx="547">
                  <c:v>219.63461574629559</c:v>
                </c:pt>
                <c:pt idx="548">
                  <c:v>219.83300816452152</c:v>
                </c:pt>
                <c:pt idx="549">
                  <c:v>220.07488854156165</c:v>
                </c:pt>
                <c:pt idx="550">
                  <c:v>220.37361150970807</c:v>
                </c:pt>
                <c:pt idx="551">
                  <c:v>220.61832913246036</c:v>
                </c:pt>
                <c:pt idx="552">
                  <c:v>220.88129049519384</c:v>
                </c:pt>
                <c:pt idx="553">
                  <c:v>221.03632683016153</c:v>
                </c:pt>
                <c:pt idx="554">
                  <c:v>221.1710644566073</c:v>
                </c:pt>
                <c:pt idx="555">
                  <c:v>221.18462435126915</c:v>
                </c:pt>
                <c:pt idx="556">
                  <c:v>221.15926561422748</c:v>
                </c:pt>
                <c:pt idx="557">
                  <c:v>221.18182163470797</c:v>
                </c:pt>
                <c:pt idx="558">
                  <c:v>221.25042534243343</c:v>
                </c:pt>
                <c:pt idx="559">
                  <c:v>221.24937463034451</c:v>
                </c:pt>
                <c:pt idx="560">
                  <c:v>221.190950500692</c:v>
                </c:pt>
                <c:pt idx="561">
                  <c:v>221.18194538411854</c:v>
                </c:pt>
                <c:pt idx="562">
                  <c:v>221.20579110113357</c:v>
                </c:pt>
                <c:pt idx="563">
                  <c:v>221.27134968183958</c:v>
                </c:pt>
                <c:pt idx="564">
                  <c:v>221.36714171345255</c:v>
                </c:pt>
                <c:pt idx="565">
                  <c:v>221.43162235259891</c:v>
                </c:pt>
                <c:pt idx="566">
                  <c:v>221.59375389507986</c:v>
                </c:pt>
                <c:pt idx="567">
                  <c:v>221.7150773385122</c:v>
                </c:pt>
                <c:pt idx="568">
                  <c:v>221.7541252501729</c:v>
                </c:pt>
                <c:pt idx="569">
                  <c:v>221.81261810810335</c:v>
                </c:pt>
                <c:pt idx="570">
                  <c:v>221.89404285533698</c:v>
                </c:pt>
                <c:pt idx="571">
                  <c:v>221.94093839741595</c:v>
                </c:pt>
                <c:pt idx="572">
                  <c:v>221.97332058047644</c:v>
                </c:pt>
                <c:pt idx="573">
                  <c:v>221.90945849398696</c:v>
                </c:pt>
                <c:pt idx="574">
                  <c:v>221.76811152086179</c:v>
                </c:pt>
                <c:pt idx="575">
                  <c:v>221.57332316667586</c:v>
                </c:pt>
                <c:pt idx="576">
                  <c:v>221.2971499306347</c:v>
                </c:pt>
                <c:pt idx="577">
                  <c:v>221.03621848966691</c:v>
                </c:pt>
                <c:pt idx="578">
                  <c:v>220.74729678978147</c:v>
                </c:pt>
                <c:pt idx="579">
                  <c:v>220.50964337059946</c:v>
                </c:pt>
                <c:pt idx="580">
                  <c:v>220.26181843953736</c:v>
                </c:pt>
                <c:pt idx="581">
                  <c:v>220.02334439634433</c:v>
                </c:pt>
                <c:pt idx="582">
                  <c:v>219.83197399344354</c:v>
                </c:pt>
                <c:pt idx="583">
                  <c:v>219.56633461102055</c:v>
                </c:pt>
                <c:pt idx="584">
                  <c:v>219.30910980814468</c:v>
                </c:pt>
                <c:pt idx="585">
                  <c:v>219.07716855085542</c:v>
                </c:pt>
                <c:pt idx="586">
                  <c:v>218.93764164024083</c:v>
                </c:pt>
                <c:pt idx="587">
                  <c:v>218.87969366150668</c:v>
                </c:pt>
                <c:pt idx="588">
                  <c:v>218.9085045111589</c:v>
                </c:pt>
                <c:pt idx="589">
                  <c:v>218.93810142932483</c:v>
                </c:pt>
                <c:pt idx="590">
                  <c:v>218.9365187085769</c:v>
                </c:pt>
                <c:pt idx="591">
                  <c:v>218.92076054500222</c:v>
                </c:pt>
                <c:pt idx="592">
                  <c:v>218.847211563641</c:v>
                </c:pt>
                <c:pt idx="593">
                  <c:v>218.73111153500068</c:v>
                </c:pt>
                <c:pt idx="594">
                  <c:v>218.70210038763008</c:v>
                </c:pt>
                <c:pt idx="595">
                  <c:v>218.68405428327316</c:v>
                </c:pt>
                <c:pt idx="596">
                  <c:v>218.69918765006156</c:v>
                </c:pt>
                <c:pt idx="597">
                  <c:v>218.60627322635949</c:v>
                </c:pt>
                <c:pt idx="598">
                  <c:v>218.59624984660849</c:v>
                </c:pt>
                <c:pt idx="599">
                  <c:v>218.49958482003223</c:v>
                </c:pt>
                <c:pt idx="600">
                  <c:v>218.54992657238736</c:v>
                </c:pt>
                <c:pt idx="601">
                  <c:v>218.61652002359713</c:v>
                </c:pt>
                <c:pt idx="602">
                  <c:v>218.71793918605363</c:v>
                </c:pt>
                <c:pt idx="603">
                  <c:v>218.81307890838335</c:v>
                </c:pt>
                <c:pt idx="604">
                  <c:v>219.05439711565168</c:v>
                </c:pt>
                <c:pt idx="605">
                  <c:v>219.2456480471285</c:v>
                </c:pt>
                <c:pt idx="606">
                  <c:v>219.44819845137482</c:v>
                </c:pt>
                <c:pt idx="607">
                  <c:v>219.56925446677093</c:v>
                </c:pt>
                <c:pt idx="608">
                  <c:v>219.82094539388467</c:v>
                </c:pt>
                <c:pt idx="609">
                  <c:v>220.02922991550579</c:v>
                </c:pt>
                <c:pt idx="610">
                  <c:v>220.22672016321044</c:v>
                </c:pt>
                <c:pt idx="611">
                  <c:v>220.29400896054304</c:v>
                </c:pt>
                <c:pt idx="612">
                  <c:v>220.39760495385849</c:v>
                </c:pt>
                <c:pt idx="613">
                  <c:v>220.46361288636896</c:v>
                </c:pt>
                <c:pt idx="614">
                  <c:v>220.67041783899501</c:v>
                </c:pt>
                <c:pt idx="615">
                  <c:v>220.87619231002037</c:v>
                </c:pt>
                <c:pt idx="616">
                  <c:v>221.01023379696363</c:v>
                </c:pt>
                <c:pt idx="617">
                  <c:v>221.14491820705726</c:v>
                </c:pt>
                <c:pt idx="618">
                  <c:v>221.41910419976693</c:v>
                </c:pt>
                <c:pt idx="619">
                  <c:v>221.6331088100103</c:v>
                </c:pt>
                <c:pt idx="620">
                  <c:v>221.80373347970175</c:v>
                </c:pt>
                <c:pt idx="621">
                  <c:v>221.96841477341704</c:v>
                </c:pt>
                <c:pt idx="622">
                  <c:v>222.11844476492143</c:v>
                </c:pt>
                <c:pt idx="623">
                  <c:v>222.22694964759827</c:v>
                </c:pt>
                <c:pt idx="624">
                  <c:v>222.40927294834231</c:v>
                </c:pt>
                <c:pt idx="625">
                  <c:v>222.48746879965239</c:v>
                </c:pt>
                <c:pt idx="626">
                  <c:v>222.45087807070976</c:v>
                </c:pt>
                <c:pt idx="627">
                  <c:v>222.4329037695511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93184"/>
        <c:axId val="136655616"/>
      </c:scatterChart>
      <c:valAx>
        <c:axId val="126093184"/>
        <c:scaling>
          <c:orientation val="minMax"/>
          <c:max val="275"/>
          <c:min val="2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6655616"/>
        <c:crosses val="autoZero"/>
        <c:crossBetween val="midCat"/>
        <c:majorUnit val="10"/>
        <c:minorUnit val="5"/>
      </c:valAx>
      <c:valAx>
        <c:axId val="13665561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609318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C00000"/>
                </a:solidFill>
              </a:defRPr>
            </a:pPr>
            <a:r>
              <a:rPr lang="en-US" sz="900">
                <a:solidFill>
                  <a:srgbClr val="C00000"/>
                </a:solidFill>
              </a:rPr>
              <a:t>Eq. (A47)</a:t>
            </a:r>
          </a:p>
        </c:rich>
      </c:tx>
      <c:layout>
        <c:manualLayout>
          <c:xMode val="edge"/>
          <c:yMode val="edge"/>
          <c:x val="0.30871230158730156"/>
          <c:y val="0.7055555555555556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(A47)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2.7091410995847207</c:v>
                </c:pt>
                <c:pt idx="1">
                  <c:v>1.8624671811220697</c:v>
                </c:pt>
                <c:pt idx="2">
                  <c:v>1.5156491265198919</c:v>
                </c:pt>
                <c:pt idx="3">
                  <c:v>1.3485453234385967</c:v>
                </c:pt>
                <c:pt idx="4">
                  <c:v>1.2541511696813514</c:v>
                </c:pt>
                <c:pt idx="5">
                  <c:v>1.2357029670966952</c:v>
                </c:pt>
                <c:pt idx="6">
                  <c:v>1.1634617667681606</c:v>
                </c:pt>
                <c:pt idx="7">
                  <c:v>1.1258903773524025</c:v>
                </c:pt>
                <c:pt idx="8">
                  <c:v>0.84383650741234761</c:v>
                </c:pt>
                <c:pt idx="9">
                  <c:v>0.81393263945454963</c:v>
                </c:pt>
                <c:pt idx="10">
                  <c:v>0.8184274259508777</c:v>
                </c:pt>
                <c:pt idx="11">
                  <c:v>0.82153885672804039</c:v>
                </c:pt>
                <c:pt idx="12">
                  <c:v>0.84076549579610149</c:v>
                </c:pt>
                <c:pt idx="13">
                  <c:v>0.84569107020061962</c:v>
                </c:pt>
                <c:pt idx="14">
                  <c:v>0.86103338617656389</c:v>
                </c:pt>
                <c:pt idx="15">
                  <c:v>0.87737116892735068</c:v>
                </c:pt>
                <c:pt idx="16">
                  <c:v>0.88388554014566834</c:v>
                </c:pt>
                <c:pt idx="17">
                  <c:v>0.87459674687500755</c:v>
                </c:pt>
                <c:pt idx="18">
                  <c:v>0.74662277346764794</c:v>
                </c:pt>
                <c:pt idx="19">
                  <c:v>0.76276396015163961</c:v>
                </c:pt>
                <c:pt idx="20">
                  <c:v>0.7652954475694681</c:v>
                </c:pt>
                <c:pt idx="21">
                  <c:v>0.75935436414283874</c:v>
                </c:pt>
                <c:pt idx="22">
                  <c:v>0.7493229841435165</c:v>
                </c:pt>
                <c:pt idx="23">
                  <c:v>0.75130553094932062</c:v>
                </c:pt>
                <c:pt idx="24">
                  <c:v>0.7410573237239314</c:v>
                </c:pt>
                <c:pt idx="25">
                  <c:v>0.72037193696138613</c:v>
                </c:pt>
                <c:pt idx="26">
                  <c:v>0.70568729432434363</c:v>
                </c:pt>
                <c:pt idx="27">
                  <c:v>0.68648293068897848</c:v>
                </c:pt>
                <c:pt idx="28">
                  <c:v>0.58351640304437546</c:v>
                </c:pt>
                <c:pt idx="29">
                  <c:v>0.5668029764119874</c:v>
                </c:pt>
                <c:pt idx="30">
                  <c:v>0.54781411074043018</c:v>
                </c:pt>
                <c:pt idx="31">
                  <c:v>0.5333935290689481</c:v>
                </c:pt>
                <c:pt idx="32">
                  <c:v>0.51166551713714425</c:v>
                </c:pt>
                <c:pt idx="33">
                  <c:v>0.48945439823793346</c:v>
                </c:pt>
                <c:pt idx="34">
                  <c:v>0.46353750890360529</c:v>
                </c:pt>
                <c:pt idx="35">
                  <c:v>0.437312498026104</c:v>
                </c:pt>
                <c:pt idx="36">
                  <c:v>0.4123032531172886</c:v>
                </c:pt>
                <c:pt idx="37">
                  <c:v>0.38309401544188804</c:v>
                </c:pt>
                <c:pt idx="38">
                  <c:v>0.31977615185344493</c:v>
                </c:pt>
                <c:pt idx="39">
                  <c:v>0.29639735393426736</c:v>
                </c:pt>
                <c:pt idx="40">
                  <c:v>0.2741610889334708</c:v>
                </c:pt>
                <c:pt idx="41">
                  <c:v>0.25307802765652299</c:v>
                </c:pt>
                <c:pt idx="42">
                  <c:v>0.23230535358705751</c:v>
                </c:pt>
                <c:pt idx="43">
                  <c:v>0.21326616428892453</c:v>
                </c:pt>
                <c:pt idx="44">
                  <c:v>0.19574544067628033</c:v>
                </c:pt>
                <c:pt idx="45">
                  <c:v>0.17984728709974673</c:v>
                </c:pt>
                <c:pt idx="46">
                  <c:v>0.16518190249986475</c:v>
                </c:pt>
                <c:pt idx="47">
                  <c:v>0.15208812014304043</c:v>
                </c:pt>
                <c:pt idx="48">
                  <c:v>0.12851530695690308</c:v>
                </c:pt>
                <c:pt idx="49">
                  <c:v>0.11783454364062015</c:v>
                </c:pt>
                <c:pt idx="50">
                  <c:v>0.108024348806461</c:v>
                </c:pt>
                <c:pt idx="51">
                  <c:v>9.8620113258435282E-2</c:v>
                </c:pt>
                <c:pt idx="52">
                  <c:v>9.0215384654591849E-2</c:v>
                </c:pt>
                <c:pt idx="53">
                  <c:v>8.2553378980903633E-2</c:v>
                </c:pt>
                <c:pt idx="54">
                  <c:v>7.5806109446785772E-2</c:v>
                </c:pt>
                <c:pt idx="55">
                  <c:v>6.9662730826423214E-2</c:v>
                </c:pt>
                <c:pt idx="56">
                  <c:v>6.405399311713178E-2</c:v>
                </c:pt>
                <c:pt idx="57">
                  <c:v>5.8785325062610333E-2</c:v>
                </c:pt>
                <c:pt idx="58">
                  <c:v>5.0189979696765481E-2</c:v>
                </c:pt>
                <c:pt idx="59">
                  <c:v>4.5981358877565708E-2</c:v>
                </c:pt>
                <c:pt idx="60">
                  <c:v>4.1973822614046107E-2</c:v>
                </c:pt>
                <c:pt idx="61">
                  <c:v>3.8295739000933519E-2</c:v>
                </c:pt>
                <c:pt idx="62">
                  <c:v>3.4958969312714319E-2</c:v>
                </c:pt>
                <c:pt idx="63">
                  <c:v>3.1980526774298371E-2</c:v>
                </c:pt>
                <c:pt idx="64">
                  <c:v>2.8976620195564764E-2</c:v>
                </c:pt>
                <c:pt idx="65">
                  <c:v>2.6255301495858276E-2</c:v>
                </c:pt>
                <c:pt idx="66">
                  <c:v>2.3846879310677936E-2</c:v>
                </c:pt>
                <c:pt idx="67">
                  <c:v>2.1419981077996197E-2</c:v>
                </c:pt>
                <c:pt idx="68">
                  <c:v>1.8001108275945716E-2</c:v>
                </c:pt>
                <c:pt idx="69">
                  <c:v>1.5952708328756258E-2</c:v>
                </c:pt>
                <c:pt idx="70">
                  <c:v>1.4154908230759575E-2</c:v>
                </c:pt>
                <c:pt idx="71">
                  <c:v>1.2830458280690848E-2</c:v>
                </c:pt>
                <c:pt idx="72">
                  <c:v>1.1661250779888699E-2</c:v>
                </c:pt>
                <c:pt idx="73">
                  <c:v>1.0800091395240642E-2</c:v>
                </c:pt>
                <c:pt idx="74">
                  <c:v>1.0047662150189502E-2</c:v>
                </c:pt>
                <c:pt idx="75">
                  <c:v>9.4677070816571174E-3</c:v>
                </c:pt>
                <c:pt idx="76">
                  <c:v>8.9805010706861584E-3</c:v>
                </c:pt>
                <c:pt idx="77">
                  <c:v>8.6526632444373381E-3</c:v>
                </c:pt>
                <c:pt idx="78">
                  <c:v>8.126433295108015E-3</c:v>
                </c:pt>
                <c:pt idx="79">
                  <c:v>8.373826846710777E-3</c:v>
                </c:pt>
                <c:pt idx="80">
                  <c:v>8.9232095606089461E-3</c:v>
                </c:pt>
                <c:pt idx="81">
                  <c:v>9.459682687372092E-3</c:v>
                </c:pt>
                <c:pt idx="82">
                  <c:v>1.0009023192581632E-2</c:v>
                </c:pt>
                <c:pt idx="83">
                  <c:v>1.0822279387512127E-2</c:v>
                </c:pt>
                <c:pt idx="84">
                  <c:v>1.1554731832502874E-2</c:v>
                </c:pt>
                <c:pt idx="85">
                  <c:v>1.2428095996360257E-2</c:v>
                </c:pt>
                <c:pt idx="86">
                  <c:v>1.3439814710162201E-2</c:v>
                </c:pt>
                <c:pt idx="87">
                  <c:v>1.4721851993576592E-2</c:v>
                </c:pt>
                <c:pt idx="88">
                  <c:v>1.5367323107807192E-2</c:v>
                </c:pt>
                <c:pt idx="89">
                  <c:v>1.6701801072997294E-2</c:v>
                </c:pt>
                <c:pt idx="90">
                  <c:v>1.79927268190694E-2</c:v>
                </c:pt>
                <c:pt idx="91">
                  <c:v>1.9311571853864222E-2</c:v>
                </c:pt>
                <c:pt idx="92">
                  <c:v>2.0746356715225969E-2</c:v>
                </c:pt>
                <c:pt idx="93">
                  <c:v>2.2197938984412864E-2</c:v>
                </c:pt>
                <c:pt idx="94">
                  <c:v>2.3587794162645115E-2</c:v>
                </c:pt>
                <c:pt idx="95">
                  <c:v>2.5039751121874943E-2</c:v>
                </c:pt>
                <c:pt idx="96">
                  <c:v>2.6618363896424333E-2</c:v>
                </c:pt>
                <c:pt idx="97">
                  <c:v>2.8217934594564224E-2</c:v>
                </c:pt>
                <c:pt idx="98">
                  <c:v>2.8557526648665468E-2</c:v>
                </c:pt>
                <c:pt idx="99">
                  <c:v>3.0118698099154545E-2</c:v>
                </c:pt>
                <c:pt idx="100">
                  <c:v>3.1818857606215313E-2</c:v>
                </c:pt>
                <c:pt idx="101">
                  <c:v>3.3624038838104719E-2</c:v>
                </c:pt>
                <c:pt idx="102">
                  <c:v>3.5339606080162483E-2</c:v>
                </c:pt>
                <c:pt idx="103">
                  <c:v>3.7148782885639012E-2</c:v>
                </c:pt>
                <c:pt idx="104">
                  <c:v>3.8982567752715136E-2</c:v>
                </c:pt>
                <c:pt idx="105">
                  <c:v>4.090538540049686E-2</c:v>
                </c:pt>
                <c:pt idx="106">
                  <c:v>4.2832708525679018E-2</c:v>
                </c:pt>
                <c:pt idx="107">
                  <c:v>4.4758163518671568E-2</c:v>
                </c:pt>
                <c:pt idx="108">
                  <c:v>4.4787991753587261E-2</c:v>
                </c:pt>
                <c:pt idx="109">
                  <c:v>4.6559850210284276E-2</c:v>
                </c:pt>
                <c:pt idx="110">
                  <c:v>4.8359354366709843E-2</c:v>
                </c:pt>
                <c:pt idx="111">
                  <c:v>5.0076430157738751E-2</c:v>
                </c:pt>
                <c:pt idx="112">
                  <c:v>5.1879511130909967E-2</c:v>
                </c:pt>
                <c:pt idx="113">
                  <c:v>5.3814612261808441E-2</c:v>
                </c:pt>
                <c:pt idx="114">
                  <c:v>5.572661999568651E-2</c:v>
                </c:pt>
                <c:pt idx="115">
                  <c:v>5.7747272602118774E-2</c:v>
                </c:pt>
                <c:pt idx="116">
                  <c:v>5.9736396601183295E-2</c:v>
                </c:pt>
                <c:pt idx="117">
                  <c:v>6.1866059109451831E-2</c:v>
                </c:pt>
                <c:pt idx="118">
                  <c:v>6.1657884089231452E-2</c:v>
                </c:pt>
                <c:pt idx="119">
                  <c:v>6.3764361276288734E-2</c:v>
                </c:pt>
                <c:pt idx="120">
                  <c:v>6.5990239347961763E-2</c:v>
                </c:pt>
                <c:pt idx="121">
                  <c:v>6.8179369829591024E-2</c:v>
                </c:pt>
                <c:pt idx="122">
                  <c:v>7.0678948460986463E-2</c:v>
                </c:pt>
                <c:pt idx="123">
                  <c:v>7.315810473952504E-2</c:v>
                </c:pt>
                <c:pt idx="124">
                  <c:v>7.5522594590702485E-2</c:v>
                </c:pt>
                <c:pt idx="125">
                  <c:v>7.7887598147219406E-2</c:v>
                </c:pt>
                <c:pt idx="126">
                  <c:v>8.0105107819881324E-2</c:v>
                </c:pt>
                <c:pt idx="127">
                  <c:v>8.2466231878647905E-2</c:v>
                </c:pt>
                <c:pt idx="128">
                  <c:v>8.1504240797626831E-2</c:v>
                </c:pt>
                <c:pt idx="129">
                  <c:v>8.3499283218721992E-2</c:v>
                </c:pt>
                <c:pt idx="130">
                  <c:v>8.5464732085161532E-2</c:v>
                </c:pt>
                <c:pt idx="131">
                  <c:v>8.7421576644370974E-2</c:v>
                </c:pt>
                <c:pt idx="132">
                  <c:v>8.9466386342584553E-2</c:v>
                </c:pt>
                <c:pt idx="133">
                  <c:v>9.1270658619203457E-2</c:v>
                </c:pt>
                <c:pt idx="134">
                  <c:v>9.3253405895534006E-2</c:v>
                </c:pt>
                <c:pt idx="135">
                  <c:v>9.5166222238052559E-2</c:v>
                </c:pt>
                <c:pt idx="136">
                  <c:v>9.7127567059002842E-2</c:v>
                </c:pt>
                <c:pt idx="137">
                  <c:v>9.9213612454642913E-2</c:v>
                </c:pt>
                <c:pt idx="138">
                  <c:v>9.7930612476216608E-2</c:v>
                </c:pt>
                <c:pt idx="139">
                  <c:v>0.1000391701010746</c:v>
                </c:pt>
                <c:pt idx="140">
                  <c:v>0.10210159852180696</c:v>
                </c:pt>
                <c:pt idx="141">
                  <c:v>0.10400035368411345</c:v>
                </c:pt>
                <c:pt idx="142">
                  <c:v>0.10589524455333801</c:v>
                </c:pt>
                <c:pt idx="143">
                  <c:v>0.10751848140822727</c:v>
                </c:pt>
                <c:pt idx="144">
                  <c:v>0.10924241202195999</c:v>
                </c:pt>
                <c:pt idx="145">
                  <c:v>0.11085411858210943</c:v>
                </c:pt>
                <c:pt idx="146">
                  <c:v>0.11246690054221094</c:v>
                </c:pt>
                <c:pt idx="147">
                  <c:v>0.11399337104545912</c:v>
                </c:pt>
                <c:pt idx="148">
                  <c:v>0.11181889619795549</c:v>
                </c:pt>
                <c:pt idx="149">
                  <c:v>0.11357796694978299</c:v>
                </c:pt>
                <c:pt idx="150">
                  <c:v>0.11526302721147026</c:v>
                </c:pt>
                <c:pt idx="151">
                  <c:v>0.11705610146151764</c:v>
                </c:pt>
                <c:pt idx="152">
                  <c:v>0.11870587291186201</c:v>
                </c:pt>
                <c:pt idx="153">
                  <c:v>0.12046107659506858</c:v>
                </c:pt>
                <c:pt idx="154">
                  <c:v>0.12257742768324817</c:v>
                </c:pt>
                <c:pt idx="155">
                  <c:v>0.12456848767670942</c:v>
                </c:pt>
                <c:pt idx="156">
                  <c:v>0.12638487149278679</c:v>
                </c:pt>
                <c:pt idx="157">
                  <c:v>0.12809344302882147</c:v>
                </c:pt>
                <c:pt idx="158">
                  <c:v>0.12604616530821247</c:v>
                </c:pt>
                <c:pt idx="159">
                  <c:v>0.12813046895611788</c:v>
                </c:pt>
                <c:pt idx="160">
                  <c:v>0.13032661544500801</c:v>
                </c:pt>
                <c:pt idx="161">
                  <c:v>0.13216867637786897</c:v>
                </c:pt>
                <c:pt idx="162">
                  <c:v>0.13426895355063953</c:v>
                </c:pt>
                <c:pt idx="163">
                  <c:v>0.13634717506792587</c:v>
                </c:pt>
                <c:pt idx="164">
                  <c:v>0.13882011704556194</c:v>
                </c:pt>
                <c:pt idx="165">
                  <c:v>0.1412530020981608</c:v>
                </c:pt>
                <c:pt idx="166">
                  <c:v>0.14337474900075384</c:v>
                </c:pt>
                <c:pt idx="167">
                  <c:v>0.14569006304921622</c:v>
                </c:pt>
                <c:pt idx="168">
                  <c:v>0.14389021997028803</c:v>
                </c:pt>
                <c:pt idx="169">
                  <c:v>0.14634743552689988</c:v>
                </c:pt>
                <c:pt idx="170">
                  <c:v>0.14875290283722339</c:v>
                </c:pt>
                <c:pt idx="171">
                  <c:v>0.15109062979869475</c:v>
                </c:pt>
                <c:pt idx="172">
                  <c:v>0.15363263064311478</c:v>
                </c:pt>
                <c:pt idx="173">
                  <c:v>0.15644631583233595</c:v>
                </c:pt>
                <c:pt idx="174">
                  <c:v>0.15917937406460281</c:v>
                </c:pt>
                <c:pt idx="175">
                  <c:v>0.16232685567040822</c:v>
                </c:pt>
                <c:pt idx="176">
                  <c:v>0.16545023808269577</c:v>
                </c:pt>
                <c:pt idx="177">
                  <c:v>0.16879489887331192</c:v>
                </c:pt>
                <c:pt idx="178">
                  <c:v>0.16757120006558512</c:v>
                </c:pt>
                <c:pt idx="179">
                  <c:v>0.17064364448128808</c:v>
                </c:pt>
                <c:pt idx="180">
                  <c:v>0.17402923188792346</c:v>
                </c:pt>
                <c:pt idx="181">
                  <c:v>0.17687525823190464</c:v>
                </c:pt>
                <c:pt idx="182">
                  <c:v>0.17982791709420037</c:v>
                </c:pt>
                <c:pt idx="183">
                  <c:v>0.18254009877531216</c:v>
                </c:pt>
                <c:pt idx="184">
                  <c:v>0.18519653728756563</c:v>
                </c:pt>
                <c:pt idx="185">
                  <c:v>0.18773353285053684</c:v>
                </c:pt>
                <c:pt idx="186">
                  <c:v>0.19006192502577046</c:v>
                </c:pt>
                <c:pt idx="187">
                  <c:v>0.19242576964225805</c:v>
                </c:pt>
                <c:pt idx="188">
                  <c:v>0.18989364080588528</c:v>
                </c:pt>
                <c:pt idx="189">
                  <c:v>0.1920615583501627</c:v>
                </c:pt>
                <c:pt idx="190">
                  <c:v>0.19428287362712426</c:v>
                </c:pt>
                <c:pt idx="191">
                  <c:v>0.19671161566584719</c:v>
                </c:pt>
                <c:pt idx="192">
                  <c:v>0.19920857539290851</c:v>
                </c:pt>
                <c:pt idx="193">
                  <c:v>0.20164368079175254</c:v>
                </c:pt>
                <c:pt idx="194">
                  <c:v>0.204086773750915</c:v>
                </c:pt>
                <c:pt idx="195">
                  <c:v>0.20694009989239021</c:v>
                </c:pt>
                <c:pt idx="196">
                  <c:v>0.20979338097951244</c:v>
                </c:pt>
                <c:pt idx="197">
                  <c:v>0.2124521769626522</c:v>
                </c:pt>
                <c:pt idx="198">
                  <c:v>0.20959938936152833</c:v>
                </c:pt>
                <c:pt idx="199">
                  <c:v>0.21196591792743008</c:v>
                </c:pt>
                <c:pt idx="200">
                  <c:v>0.21478601472414866</c:v>
                </c:pt>
                <c:pt idx="201">
                  <c:v>0.21723823115984889</c:v>
                </c:pt>
                <c:pt idx="202">
                  <c:v>0.2194667908962406</c:v>
                </c:pt>
                <c:pt idx="203">
                  <c:v>0.22164229213656075</c:v>
                </c:pt>
                <c:pt idx="204">
                  <c:v>0.22397103526258244</c:v>
                </c:pt>
                <c:pt idx="205">
                  <c:v>0.22647941328229199</c:v>
                </c:pt>
                <c:pt idx="206">
                  <c:v>0.22882055232352735</c:v>
                </c:pt>
                <c:pt idx="207">
                  <c:v>0.23105475397890762</c:v>
                </c:pt>
                <c:pt idx="208">
                  <c:v>0.22775077286973541</c:v>
                </c:pt>
                <c:pt idx="209">
                  <c:v>0.23019172215922937</c:v>
                </c:pt>
                <c:pt idx="210">
                  <c:v>0.23234323432949452</c:v>
                </c:pt>
                <c:pt idx="211">
                  <c:v>0.23434157151533838</c:v>
                </c:pt>
                <c:pt idx="212">
                  <c:v>0.23640562680025787</c:v>
                </c:pt>
                <c:pt idx="213">
                  <c:v>0.23823213388671685</c:v>
                </c:pt>
                <c:pt idx="214">
                  <c:v>0.24010880782564886</c:v>
                </c:pt>
                <c:pt idx="215">
                  <c:v>0.24194824096860662</c:v>
                </c:pt>
                <c:pt idx="216">
                  <c:v>0.24360690366363547</c:v>
                </c:pt>
                <c:pt idx="217">
                  <c:v>0.24509258778852983</c:v>
                </c:pt>
                <c:pt idx="218">
                  <c:v>0.24132165530151503</c:v>
                </c:pt>
                <c:pt idx="219">
                  <c:v>0.24291130497570812</c:v>
                </c:pt>
                <c:pt idx="220">
                  <c:v>0.24450564983688194</c:v>
                </c:pt>
                <c:pt idx="221">
                  <c:v>0.24621553210343783</c:v>
                </c:pt>
                <c:pt idx="222">
                  <c:v>0.24822960353768933</c:v>
                </c:pt>
                <c:pt idx="223">
                  <c:v>0.25035727683363634</c:v>
                </c:pt>
                <c:pt idx="224">
                  <c:v>0.25229570017529684</c:v>
                </c:pt>
                <c:pt idx="225">
                  <c:v>0.25441781535679481</c:v>
                </c:pt>
                <c:pt idx="226">
                  <c:v>0.2569536102599434</c:v>
                </c:pt>
                <c:pt idx="227">
                  <c:v>0.25976486605331051</c:v>
                </c:pt>
                <c:pt idx="228">
                  <c:v>0.25696460055792092</c:v>
                </c:pt>
                <c:pt idx="229">
                  <c:v>0.25914307577986867</c:v>
                </c:pt>
                <c:pt idx="230">
                  <c:v>0.26216711243844421</c:v>
                </c:pt>
                <c:pt idx="231">
                  <c:v>0.2649018688616489</c:v>
                </c:pt>
                <c:pt idx="232">
                  <c:v>0.2673047998067542</c:v>
                </c:pt>
                <c:pt idx="233">
                  <c:v>0.26950378213348514</c:v>
                </c:pt>
                <c:pt idx="234">
                  <c:v>0.27191290927091694</c:v>
                </c:pt>
                <c:pt idx="235">
                  <c:v>0.27443906925616612</c:v>
                </c:pt>
                <c:pt idx="236">
                  <c:v>0.27661691660882054</c:v>
                </c:pt>
                <c:pt idx="237">
                  <c:v>0.27867150666206503</c:v>
                </c:pt>
                <c:pt idx="238">
                  <c:v>0.27531547398577527</c:v>
                </c:pt>
                <c:pt idx="239">
                  <c:v>0.27773413657455265</c:v>
                </c:pt>
                <c:pt idx="240">
                  <c:v>0.28017174980458026</c:v>
                </c:pt>
                <c:pt idx="241">
                  <c:v>0.28248639692436273</c:v>
                </c:pt>
                <c:pt idx="242">
                  <c:v>0.28481177539405433</c:v>
                </c:pt>
                <c:pt idx="243">
                  <c:v>0.28706891358920539</c:v>
                </c:pt>
                <c:pt idx="244">
                  <c:v>0.28984872655480221</c:v>
                </c:pt>
                <c:pt idx="245">
                  <c:v>0.29268508804756027</c:v>
                </c:pt>
                <c:pt idx="246">
                  <c:v>0.29530050778965811</c:v>
                </c:pt>
                <c:pt idx="247">
                  <c:v>0.2981208318492527</c:v>
                </c:pt>
                <c:pt idx="248">
                  <c:v>0.29502279385529939</c:v>
                </c:pt>
                <c:pt idx="249">
                  <c:v>0.29802378273471247</c:v>
                </c:pt>
                <c:pt idx="250">
                  <c:v>0.30134193656982844</c:v>
                </c:pt>
                <c:pt idx="251">
                  <c:v>0.30376373784625843</c:v>
                </c:pt>
                <c:pt idx="252">
                  <c:v>0.30687432071687598</c:v>
                </c:pt>
                <c:pt idx="253">
                  <c:v>0.30961652693338676</c:v>
                </c:pt>
                <c:pt idx="254">
                  <c:v>0.31251451105569772</c:v>
                </c:pt>
                <c:pt idx="255">
                  <c:v>0.31539618235551586</c:v>
                </c:pt>
                <c:pt idx="256">
                  <c:v>0.31822191206296979</c:v>
                </c:pt>
                <c:pt idx="257">
                  <c:v>0.32129472712459256</c:v>
                </c:pt>
                <c:pt idx="258">
                  <c:v>0.31816083707881804</c:v>
                </c:pt>
                <c:pt idx="259">
                  <c:v>0.32129692466625404</c:v>
                </c:pt>
                <c:pt idx="260">
                  <c:v>0.32447130007975977</c:v>
                </c:pt>
                <c:pt idx="261">
                  <c:v>0.32775651135286366</c:v>
                </c:pt>
                <c:pt idx="262">
                  <c:v>0.33124295047181052</c:v>
                </c:pt>
                <c:pt idx="263">
                  <c:v>0.33488042877329555</c:v>
                </c:pt>
                <c:pt idx="264">
                  <c:v>0.33816807179702307</c:v>
                </c:pt>
                <c:pt idx="265">
                  <c:v>0.34127106824727432</c:v>
                </c:pt>
                <c:pt idx="266">
                  <c:v>0.34486805954348193</c:v>
                </c:pt>
                <c:pt idx="267">
                  <c:v>0.34831167551147124</c:v>
                </c:pt>
                <c:pt idx="268">
                  <c:v>0.34481259042567569</c:v>
                </c:pt>
                <c:pt idx="269">
                  <c:v>0.34758868024862288</c:v>
                </c:pt>
                <c:pt idx="270">
                  <c:v>0.35076681308021901</c:v>
                </c:pt>
                <c:pt idx="271">
                  <c:v>0.35407000087745433</c:v>
                </c:pt>
                <c:pt idx="272">
                  <c:v>0.35713321373482793</c:v>
                </c:pt>
                <c:pt idx="273">
                  <c:v>0.36029803933397986</c:v>
                </c:pt>
                <c:pt idx="274">
                  <c:v>0.36338250013871914</c:v>
                </c:pt>
                <c:pt idx="275">
                  <c:v>0.36601656413986178</c:v>
                </c:pt>
                <c:pt idx="276">
                  <c:v>0.36897615413662954</c:v>
                </c:pt>
                <c:pt idx="277">
                  <c:v>0.37120832245354363</c:v>
                </c:pt>
                <c:pt idx="278">
                  <c:v>0.36645621391436906</c:v>
                </c:pt>
                <c:pt idx="279">
                  <c:v>0.36877073486991818</c:v>
                </c:pt>
                <c:pt idx="280">
                  <c:v>0.3705161385354041</c:v>
                </c:pt>
                <c:pt idx="281">
                  <c:v>0.37254222821644678</c:v>
                </c:pt>
                <c:pt idx="282">
                  <c:v>0.37436003920896865</c:v>
                </c:pt>
                <c:pt idx="283">
                  <c:v>0.37690719715131366</c:v>
                </c:pt>
                <c:pt idx="284">
                  <c:v>0.37918801915830075</c:v>
                </c:pt>
                <c:pt idx="285">
                  <c:v>0.38149259840613831</c:v>
                </c:pt>
                <c:pt idx="286">
                  <c:v>0.38413595944541573</c:v>
                </c:pt>
                <c:pt idx="287">
                  <c:v>0.3866455368205392</c:v>
                </c:pt>
                <c:pt idx="288">
                  <c:v>0.38307634821551662</c:v>
                </c:pt>
                <c:pt idx="289">
                  <c:v>0.38620292072553908</c:v>
                </c:pt>
                <c:pt idx="290">
                  <c:v>0.38909139033769286</c:v>
                </c:pt>
                <c:pt idx="291">
                  <c:v>0.39204170467618071</c:v>
                </c:pt>
                <c:pt idx="292">
                  <c:v>0.39530888976044976</c:v>
                </c:pt>
                <c:pt idx="293">
                  <c:v>0.39860735848402179</c:v>
                </c:pt>
                <c:pt idx="294">
                  <c:v>0.40113098296014249</c:v>
                </c:pt>
                <c:pt idx="295">
                  <c:v>0.40446696050804004</c:v>
                </c:pt>
                <c:pt idx="296">
                  <c:v>0.40680427454689039</c:v>
                </c:pt>
                <c:pt idx="297">
                  <c:v>0.40969059310816042</c:v>
                </c:pt>
                <c:pt idx="298">
                  <c:v>0.40570786960172878</c:v>
                </c:pt>
                <c:pt idx="299">
                  <c:v>0.40884695817335587</c:v>
                </c:pt>
                <c:pt idx="300">
                  <c:v>0.41159892166370821</c:v>
                </c:pt>
                <c:pt idx="301">
                  <c:v>0.41418376916515975</c:v>
                </c:pt>
                <c:pt idx="302">
                  <c:v>0.41728700571507804</c:v>
                </c:pt>
                <c:pt idx="303">
                  <c:v>0.42103268458393034</c:v>
                </c:pt>
                <c:pt idx="304">
                  <c:v>0.42380977132431952</c:v>
                </c:pt>
                <c:pt idx="305">
                  <c:v>0.42701250417438524</c:v>
                </c:pt>
                <c:pt idx="306">
                  <c:v>0.43012112311797374</c:v>
                </c:pt>
                <c:pt idx="307">
                  <c:v>0.43348551589475437</c:v>
                </c:pt>
                <c:pt idx="308">
                  <c:v>0.42975607330504983</c:v>
                </c:pt>
                <c:pt idx="309">
                  <c:v>0.43240896939888951</c:v>
                </c:pt>
                <c:pt idx="310">
                  <c:v>0.43578742357663114</c:v>
                </c:pt>
                <c:pt idx="311">
                  <c:v>0.43856358556681097</c:v>
                </c:pt>
                <c:pt idx="312">
                  <c:v>0.44223721268179333</c:v>
                </c:pt>
                <c:pt idx="313">
                  <c:v>0.44545344518292457</c:v>
                </c:pt>
                <c:pt idx="314">
                  <c:v>0.44856079408623434</c:v>
                </c:pt>
                <c:pt idx="315">
                  <c:v>0.45217449355902628</c:v>
                </c:pt>
                <c:pt idx="316">
                  <c:v>0.45475499230634497</c:v>
                </c:pt>
                <c:pt idx="317">
                  <c:v>0.45841822460991893</c:v>
                </c:pt>
                <c:pt idx="318">
                  <c:v>0.45457843759019478</c:v>
                </c:pt>
                <c:pt idx="319">
                  <c:v>0.45733288788645921</c:v>
                </c:pt>
                <c:pt idx="320">
                  <c:v>0.46014215669371045</c:v>
                </c:pt>
                <c:pt idx="321">
                  <c:v>0.46322574214928675</c:v>
                </c:pt>
                <c:pt idx="322">
                  <c:v>0.46596474067027283</c:v>
                </c:pt>
                <c:pt idx="323">
                  <c:v>0.46799319605136958</c:v>
                </c:pt>
                <c:pt idx="324">
                  <c:v>0.47083559195779517</c:v>
                </c:pt>
                <c:pt idx="325">
                  <c:v>0.47344254433980909</c:v>
                </c:pt>
                <c:pt idx="326">
                  <c:v>0.47658291713624912</c:v>
                </c:pt>
                <c:pt idx="327">
                  <c:v>0.47885586590958273</c:v>
                </c:pt>
                <c:pt idx="328">
                  <c:v>0.47471311519069598</c:v>
                </c:pt>
                <c:pt idx="329">
                  <c:v>0.47795766994609212</c:v>
                </c:pt>
                <c:pt idx="330">
                  <c:v>0.48134659421552262</c:v>
                </c:pt>
                <c:pt idx="331">
                  <c:v>0.48467814592208136</c:v>
                </c:pt>
                <c:pt idx="332">
                  <c:v>0.48811458807516755</c:v>
                </c:pt>
                <c:pt idx="333">
                  <c:v>0.49177675200858423</c:v>
                </c:pt>
                <c:pt idx="334">
                  <c:v>0.49492023164896159</c:v>
                </c:pt>
                <c:pt idx="335">
                  <c:v>0.49768978419031579</c:v>
                </c:pt>
                <c:pt idx="336">
                  <c:v>0.50058582990931111</c:v>
                </c:pt>
                <c:pt idx="337">
                  <c:v>0.50296434212638297</c:v>
                </c:pt>
                <c:pt idx="338">
                  <c:v>0.49839858713467577</c:v>
                </c:pt>
                <c:pt idx="339">
                  <c:v>0.50255376139797125</c:v>
                </c:pt>
                <c:pt idx="340">
                  <c:v>0.50680795228306053</c:v>
                </c:pt>
                <c:pt idx="341">
                  <c:v>0.51078872661386665</c:v>
                </c:pt>
                <c:pt idx="342">
                  <c:v>0.51499590008807261</c:v>
                </c:pt>
                <c:pt idx="343">
                  <c:v>0.51935673755712486</c:v>
                </c:pt>
                <c:pt idx="344">
                  <c:v>0.52274363175325322</c:v>
                </c:pt>
                <c:pt idx="345">
                  <c:v>0.52677157447302803</c:v>
                </c:pt>
                <c:pt idx="346">
                  <c:v>0.53014246300166434</c:v>
                </c:pt>
                <c:pt idx="347">
                  <c:v>0.53397481935999802</c:v>
                </c:pt>
                <c:pt idx="348">
                  <c:v>0.52936666748816164</c:v>
                </c:pt>
                <c:pt idx="349">
                  <c:v>0.53325147934827144</c:v>
                </c:pt>
                <c:pt idx="350">
                  <c:v>0.53714962369380492</c:v>
                </c:pt>
                <c:pt idx="351">
                  <c:v>0.5412996504720391</c:v>
                </c:pt>
                <c:pt idx="352">
                  <c:v>0.54483087909826033</c:v>
                </c:pt>
                <c:pt idx="353">
                  <c:v>0.5486179158152733</c:v>
                </c:pt>
                <c:pt idx="354">
                  <c:v>0.5518816102194094</c:v>
                </c:pt>
                <c:pt idx="355">
                  <c:v>0.55393217519745885</c:v>
                </c:pt>
                <c:pt idx="356">
                  <c:v>0.55747575174256492</c:v>
                </c:pt>
                <c:pt idx="357">
                  <c:v>0.55993960223289219</c:v>
                </c:pt>
                <c:pt idx="358">
                  <c:v>0.55449798224254387</c:v>
                </c:pt>
                <c:pt idx="359">
                  <c:v>0.55768157983673639</c:v>
                </c:pt>
                <c:pt idx="360">
                  <c:v>0.56065689883017722</c:v>
                </c:pt>
                <c:pt idx="361">
                  <c:v>0.56351484036949806</c:v>
                </c:pt>
                <c:pt idx="362">
                  <c:v>0.56685546823755484</c:v>
                </c:pt>
                <c:pt idx="363">
                  <c:v>0.56930658073915164</c:v>
                </c:pt>
                <c:pt idx="364">
                  <c:v>0.5734467667136216</c:v>
                </c:pt>
                <c:pt idx="365">
                  <c:v>0.57626875290893498</c:v>
                </c:pt>
                <c:pt idx="366">
                  <c:v>0.57902124537722466</c:v>
                </c:pt>
                <c:pt idx="367">
                  <c:v>0.58254768875727836</c:v>
                </c:pt>
                <c:pt idx="368">
                  <c:v>0.5769101907228269</c:v>
                </c:pt>
                <c:pt idx="369">
                  <c:v>0.57975948230095475</c:v>
                </c:pt>
                <c:pt idx="370">
                  <c:v>0.58328560542831298</c:v>
                </c:pt>
                <c:pt idx="371">
                  <c:v>0.58672016939398752</c:v>
                </c:pt>
                <c:pt idx="372">
                  <c:v>0.5901614067673242</c:v>
                </c:pt>
                <c:pt idx="373">
                  <c:v>0.59306436345064684</c:v>
                </c:pt>
                <c:pt idx="374">
                  <c:v>0.59619952050253688</c:v>
                </c:pt>
                <c:pt idx="375">
                  <c:v>0.59928298849665662</c:v>
                </c:pt>
                <c:pt idx="376">
                  <c:v>0.60266112981013908</c:v>
                </c:pt>
                <c:pt idx="377">
                  <c:v>0.60469211972840753</c:v>
                </c:pt>
                <c:pt idx="378">
                  <c:v>0.59980625798768861</c:v>
                </c:pt>
                <c:pt idx="379">
                  <c:v>0.60240707421627993</c:v>
                </c:pt>
                <c:pt idx="380">
                  <c:v>0.60542919745833179</c:v>
                </c:pt>
                <c:pt idx="381">
                  <c:v>0.608830988782331</c:v>
                </c:pt>
                <c:pt idx="382">
                  <c:v>0.61273078578138385</c:v>
                </c:pt>
                <c:pt idx="383">
                  <c:v>0.61655281765114556</c:v>
                </c:pt>
                <c:pt idx="384">
                  <c:v>0.62057559486881142</c:v>
                </c:pt>
                <c:pt idx="385">
                  <c:v>0.62287029890946854</c:v>
                </c:pt>
                <c:pt idx="386">
                  <c:v>0.62626837337270735</c:v>
                </c:pt>
                <c:pt idx="387">
                  <c:v>0.62904378371605407</c:v>
                </c:pt>
                <c:pt idx="388">
                  <c:v>0.62369291107344649</c:v>
                </c:pt>
                <c:pt idx="389">
                  <c:v>0.62647753157023989</c:v>
                </c:pt>
                <c:pt idx="390">
                  <c:v>0.62914997037470699</c:v>
                </c:pt>
                <c:pt idx="391">
                  <c:v>0.6315760878464125</c:v>
                </c:pt>
                <c:pt idx="392">
                  <c:v>0.63400715751114101</c:v>
                </c:pt>
                <c:pt idx="393">
                  <c:v>0.63743072906542642</c:v>
                </c:pt>
                <c:pt idx="394">
                  <c:v>0.6408276396443664</c:v>
                </c:pt>
                <c:pt idx="395">
                  <c:v>0.64434966871821031</c:v>
                </c:pt>
                <c:pt idx="396">
                  <c:v>0.64811631237655598</c:v>
                </c:pt>
                <c:pt idx="397">
                  <c:v>0.65227970172710614</c:v>
                </c:pt>
                <c:pt idx="398">
                  <c:v>0.64743316884139646</c:v>
                </c:pt>
                <c:pt idx="399">
                  <c:v>0.65105299751161017</c:v>
                </c:pt>
                <c:pt idx="400">
                  <c:v>0.6552493518142718</c:v>
                </c:pt>
                <c:pt idx="401">
                  <c:v>0.6585630064337249</c:v>
                </c:pt>
                <c:pt idx="402">
                  <c:v>0.66241547835671011</c:v>
                </c:pt>
                <c:pt idx="403">
                  <c:v>0.66619154095198385</c:v>
                </c:pt>
                <c:pt idx="404">
                  <c:v>0.67019363427469381</c:v>
                </c:pt>
                <c:pt idx="405">
                  <c:v>0.67318155362805376</c:v>
                </c:pt>
                <c:pt idx="406">
                  <c:v>0.67735455126237709</c:v>
                </c:pt>
                <c:pt idx="407">
                  <c:v>0.68115290339478318</c:v>
                </c:pt>
                <c:pt idx="408">
                  <c:v>0.67577602780237567</c:v>
                </c:pt>
                <c:pt idx="409">
                  <c:v>0.67898578798506593</c:v>
                </c:pt>
                <c:pt idx="410">
                  <c:v>0.68158817318080955</c:v>
                </c:pt>
                <c:pt idx="411">
                  <c:v>0.68523251558788822</c:v>
                </c:pt>
                <c:pt idx="412">
                  <c:v>0.68939718163517183</c:v>
                </c:pt>
                <c:pt idx="413">
                  <c:v>0.69205352734038528</c:v>
                </c:pt>
                <c:pt idx="414">
                  <c:v>0.69724341668022705</c:v>
                </c:pt>
                <c:pt idx="415">
                  <c:v>0.70103544354923497</c:v>
                </c:pt>
                <c:pt idx="416">
                  <c:v>0.70561425099982722</c:v>
                </c:pt>
                <c:pt idx="417">
                  <c:v>0.70822223961028952</c:v>
                </c:pt>
                <c:pt idx="418">
                  <c:v>0.70300923393990356</c:v>
                </c:pt>
                <c:pt idx="419">
                  <c:v>0.70435059801035105</c:v>
                </c:pt>
                <c:pt idx="420">
                  <c:v>0.70785705553868716</c:v>
                </c:pt>
                <c:pt idx="421">
                  <c:v>0.71085137875269466</c:v>
                </c:pt>
                <c:pt idx="422">
                  <c:v>0.71460719166918574</c:v>
                </c:pt>
                <c:pt idx="423">
                  <c:v>0.71779343712456056</c:v>
                </c:pt>
                <c:pt idx="424">
                  <c:v>0.72139562207554853</c:v>
                </c:pt>
                <c:pt idx="425">
                  <c:v>0.7254410193019174</c:v>
                </c:pt>
                <c:pt idx="426">
                  <c:v>0.72856463792069048</c:v>
                </c:pt>
                <c:pt idx="427">
                  <c:v>0.73251857857352887</c:v>
                </c:pt>
                <c:pt idx="428">
                  <c:v>0.72833250904902513</c:v>
                </c:pt>
                <c:pt idx="429">
                  <c:v>0.7310825497134037</c:v>
                </c:pt>
                <c:pt idx="430">
                  <c:v>0.73475711763906792</c:v>
                </c:pt>
                <c:pt idx="431">
                  <c:v>0.73760111958219465</c:v>
                </c:pt>
                <c:pt idx="432">
                  <c:v>0.7420999553678701</c:v>
                </c:pt>
                <c:pt idx="433">
                  <c:v>0.74658545313662894</c:v>
                </c:pt>
                <c:pt idx="434">
                  <c:v>0.75027946200943674</c:v>
                </c:pt>
                <c:pt idx="435">
                  <c:v>0.75488308997215658</c:v>
                </c:pt>
                <c:pt idx="436">
                  <c:v>0.76011472196059948</c:v>
                </c:pt>
                <c:pt idx="437">
                  <c:v>0.76296925216440914</c:v>
                </c:pt>
                <c:pt idx="438">
                  <c:v>0.75723828360222378</c:v>
                </c:pt>
                <c:pt idx="439">
                  <c:v>0.76107357944075182</c:v>
                </c:pt>
                <c:pt idx="440">
                  <c:v>0.76574212809581588</c:v>
                </c:pt>
                <c:pt idx="441">
                  <c:v>0.76990664496194328</c:v>
                </c:pt>
                <c:pt idx="442">
                  <c:v>0.77273579976466245</c:v>
                </c:pt>
                <c:pt idx="443">
                  <c:v>0.77698812757964375</c:v>
                </c:pt>
                <c:pt idx="444">
                  <c:v>0.78027596659856335</c:v>
                </c:pt>
                <c:pt idx="445">
                  <c:v>0.78403234322003656</c:v>
                </c:pt>
                <c:pt idx="446">
                  <c:v>0.78982788763950285</c:v>
                </c:pt>
                <c:pt idx="447">
                  <c:v>0.79403958796273222</c:v>
                </c:pt>
                <c:pt idx="448">
                  <c:v>0.78843231862532137</c:v>
                </c:pt>
                <c:pt idx="449">
                  <c:v>0.79228643318219061</c:v>
                </c:pt>
                <c:pt idx="450">
                  <c:v>0.79749418017386287</c:v>
                </c:pt>
                <c:pt idx="451">
                  <c:v>0.80280997503652196</c:v>
                </c:pt>
                <c:pt idx="452">
                  <c:v>0.80792418733354854</c:v>
                </c:pt>
                <c:pt idx="453">
                  <c:v>0.81367305533245216</c:v>
                </c:pt>
                <c:pt idx="454">
                  <c:v>0.81709113585699156</c:v>
                </c:pt>
                <c:pt idx="455">
                  <c:v>0.82074474079512438</c:v>
                </c:pt>
                <c:pt idx="456">
                  <c:v>0.82325373038653726</c:v>
                </c:pt>
                <c:pt idx="457">
                  <c:v>0.82650278042601744</c:v>
                </c:pt>
                <c:pt idx="458">
                  <c:v>0.82033628520950286</c:v>
                </c:pt>
                <c:pt idx="459">
                  <c:v>0.82525242849389513</c:v>
                </c:pt>
                <c:pt idx="460">
                  <c:v>0.82861781046473471</c:v>
                </c:pt>
                <c:pt idx="461">
                  <c:v>0.83158203961122867</c:v>
                </c:pt>
                <c:pt idx="462">
                  <c:v>0.83638254004954937</c:v>
                </c:pt>
                <c:pt idx="463">
                  <c:v>0.841144342473365</c:v>
                </c:pt>
                <c:pt idx="464">
                  <c:v>0.84446541809456155</c:v>
                </c:pt>
                <c:pt idx="465">
                  <c:v>0.84871607176240904</c:v>
                </c:pt>
                <c:pt idx="466">
                  <c:v>0.85307643824629975</c:v>
                </c:pt>
                <c:pt idx="467">
                  <c:v>0.8569495574151299</c:v>
                </c:pt>
                <c:pt idx="468">
                  <c:v>0.85167278938201896</c:v>
                </c:pt>
                <c:pt idx="469">
                  <c:v>0.85570350685758878</c:v>
                </c:pt>
                <c:pt idx="470">
                  <c:v>0.85966909204585185</c:v>
                </c:pt>
                <c:pt idx="471">
                  <c:v>0.8619888817784751</c:v>
                </c:pt>
                <c:pt idx="472">
                  <c:v>0.86114447031075858</c:v>
                </c:pt>
                <c:pt idx="473">
                  <c:v>0.86514047072337208</c:v>
                </c:pt>
                <c:pt idx="474">
                  <c:v>0.86892654280344261</c:v>
                </c:pt>
                <c:pt idx="475">
                  <c:v>0.87285637014715955</c:v>
                </c:pt>
                <c:pt idx="476">
                  <c:v>0.87882660140026347</c:v>
                </c:pt>
                <c:pt idx="477">
                  <c:v>0.88193991723030496</c:v>
                </c:pt>
                <c:pt idx="478">
                  <c:v>0.87620803336596942</c:v>
                </c:pt>
                <c:pt idx="479">
                  <c:v>0.88339314698483273</c:v>
                </c:pt>
                <c:pt idx="480">
                  <c:v>0.88672851910369499</c:v>
                </c:pt>
                <c:pt idx="481">
                  <c:v>0.89132075115428167</c:v>
                </c:pt>
                <c:pt idx="482">
                  <c:v>0.89689999166086587</c:v>
                </c:pt>
                <c:pt idx="483">
                  <c:v>0.90030232808044841</c:v>
                </c:pt>
                <c:pt idx="484">
                  <c:v>0.90152420375937814</c:v>
                </c:pt>
                <c:pt idx="485">
                  <c:v>0.90411601003324649</c:v>
                </c:pt>
                <c:pt idx="486">
                  <c:v>0.90803304534421936</c:v>
                </c:pt>
                <c:pt idx="487">
                  <c:v>0.91201349577277668</c:v>
                </c:pt>
                <c:pt idx="488">
                  <c:v>0.90718608182869798</c:v>
                </c:pt>
                <c:pt idx="489">
                  <c:v>0.91172696389817154</c:v>
                </c:pt>
                <c:pt idx="490">
                  <c:v>0.91479296519452913</c:v>
                </c:pt>
                <c:pt idx="491">
                  <c:v>0.91729571056451664</c:v>
                </c:pt>
                <c:pt idx="492">
                  <c:v>0.92124347806515428</c:v>
                </c:pt>
                <c:pt idx="493">
                  <c:v>0.92577029170429148</c:v>
                </c:pt>
                <c:pt idx="494">
                  <c:v>0.92933233765420309</c:v>
                </c:pt>
                <c:pt idx="495">
                  <c:v>0.93317954979011941</c:v>
                </c:pt>
                <c:pt idx="496">
                  <c:v>0.93561732680404786</c:v>
                </c:pt>
                <c:pt idx="497">
                  <c:v>0.94010902419316167</c:v>
                </c:pt>
                <c:pt idx="498">
                  <c:v>0.93316629530323925</c:v>
                </c:pt>
                <c:pt idx="499">
                  <c:v>0.93513707877661501</c:v>
                </c:pt>
                <c:pt idx="500">
                  <c:v>0.93807324295802841</c:v>
                </c:pt>
                <c:pt idx="501">
                  <c:v>0.94144202216108464</c:v>
                </c:pt>
                <c:pt idx="502">
                  <c:v>0.94657483873081061</c:v>
                </c:pt>
                <c:pt idx="503">
                  <c:v>0.95002112856446919</c:v>
                </c:pt>
                <c:pt idx="504">
                  <c:v>0.95613988960364216</c:v>
                </c:pt>
                <c:pt idx="505">
                  <c:v>0.95954296109019599</c:v>
                </c:pt>
                <c:pt idx="506">
                  <c:v>0.96185259490618058</c:v>
                </c:pt>
                <c:pt idx="507">
                  <c:v>0.96750374966020247</c:v>
                </c:pt>
                <c:pt idx="508">
                  <c:v>0.96121939777134813</c:v>
                </c:pt>
                <c:pt idx="509">
                  <c:v>0.96598351262491555</c:v>
                </c:pt>
                <c:pt idx="510">
                  <c:v>0.97080307559798507</c:v>
                </c:pt>
                <c:pt idx="511">
                  <c:v>0.97223733965171633</c:v>
                </c:pt>
                <c:pt idx="512">
                  <c:v>0.97794463044064783</c:v>
                </c:pt>
                <c:pt idx="513">
                  <c:v>0.98149928808601106</c:v>
                </c:pt>
                <c:pt idx="514">
                  <c:v>0.98486710817894729</c:v>
                </c:pt>
                <c:pt idx="515">
                  <c:v>0.99100862202226359</c:v>
                </c:pt>
                <c:pt idx="516">
                  <c:v>0.99514750084721404</c:v>
                </c:pt>
                <c:pt idx="517">
                  <c:v>1.0006784617438966</c:v>
                </c:pt>
                <c:pt idx="518">
                  <c:v>0.99256417341822378</c:v>
                </c:pt>
                <c:pt idx="519">
                  <c:v>0.99559561776848959</c:v>
                </c:pt>
                <c:pt idx="520">
                  <c:v>1.0007491983549031</c:v>
                </c:pt>
                <c:pt idx="521">
                  <c:v>1.0030073642706536</c:v>
                </c:pt>
                <c:pt idx="522">
                  <c:v>1.006990726960026</c:v>
                </c:pt>
                <c:pt idx="523">
                  <c:v>1.0113285723309968</c:v>
                </c:pt>
                <c:pt idx="524">
                  <c:v>1.0155368721666016</c:v>
                </c:pt>
                <c:pt idx="525">
                  <c:v>1.0179263984329747</c:v>
                </c:pt>
                <c:pt idx="526">
                  <c:v>1.0213137066720568</c:v>
                </c:pt>
                <c:pt idx="527">
                  <c:v>1.0269263495659746</c:v>
                </c:pt>
                <c:pt idx="528">
                  <c:v>1.0210572932902027</c:v>
                </c:pt>
                <c:pt idx="529">
                  <c:v>1.0252321358179515</c:v>
                </c:pt>
                <c:pt idx="530">
                  <c:v>1.029789044333308</c:v>
                </c:pt>
                <c:pt idx="531">
                  <c:v>1.0314619885684997</c:v>
                </c:pt>
                <c:pt idx="532">
                  <c:v>1.0341554807283981</c:v>
                </c:pt>
                <c:pt idx="533">
                  <c:v>1.0390785167325833</c:v>
                </c:pt>
                <c:pt idx="534">
                  <c:v>1.0412911177089832</c:v>
                </c:pt>
                <c:pt idx="535">
                  <c:v>1.0466291206169345</c:v>
                </c:pt>
                <c:pt idx="536">
                  <c:v>1.05120603811214</c:v>
                </c:pt>
                <c:pt idx="537">
                  <c:v>1.0535450462386862</c:v>
                </c:pt>
                <c:pt idx="538">
                  <c:v>1.0467458837951691</c:v>
                </c:pt>
                <c:pt idx="539">
                  <c:v>1.0537704955239764</c:v>
                </c:pt>
                <c:pt idx="540">
                  <c:v>1.0590453136305829</c:v>
                </c:pt>
                <c:pt idx="541">
                  <c:v>1.0635187900071661</c:v>
                </c:pt>
                <c:pt idx="542">
                  <c:v>1.0667931332964129</c:v>
                </c:pt>
                <c:pt idx="543">
                  <c:v>1.0712780921716967</c:v>
                </c:pt>
                <c:pt idx="544">
                  <c:v>1.0767625147462305</c:v>
                </c:pt>
                <c:pt idx="545">
                  <c:v>1.0768336252256521</c:v>
                </c:pt>
                <c:pt idx="546">
                  <c:v>1.0822249959622965</c:v>
                </c:pt>
                <c:pt idx="547">
                  <c:v>1.0838930673581288</c:v>
                </c:pt>
                <c:pt idx="548">
                  <c:v>1.0759959287826564</c:v>
                </c:pt>
                <c:pt idx="549">
                  <c:v>1.0794658748951269</c:v>
                </c:pt>
                <c:pt idx="550">
                  <c:v>1.0819892785546035</c:v>
                </c:pt>
                <c:pt idx="551">
                  <c:v>1.0860593448997937</c:v>
                </c:pt>
                <c:pt idx="552">
                  <c:v>1.0917351680045086</c:v>
                </c:pt>
                <c:pt idx="553">
                  <c:v>1.0937488367736765</c:v>
                </c:pt>
                <c:pt idx="554">
                  <c:v>1.0968593600134444</c:v>
                </c:pt>
                <c:pt idx="555">
                  <c:v>1.099821178158265</c:v>
                </c:pt>
                <c:pt idx="556">
                  <c:v>1.1032731240143536</c:v>
                </c:pt>
                <c:pt idx="557">
                  <c:v>1.1083280992381508</c:v>
                </c:pt>
                <c:pt idx="558">
                  <c:v>1.1050706448983654</c:v>
                </c:pt>
                <c:pt idx="559">
                  <c:v>1.1081424656271943</c:v>
                </c:pt>
                <c:pt idx="560">
                  <c:v>1.1149621392023905</c:v>
                </c:pt>
                <c:pt idx="561">
                  <c:v>1.1184647405190666</c:v>
                </c:pt>
                <c:pt idx="562">
                  <c:v>1.1219863257783895</c:v>
                </c:pt>
                <c:pt idx="563">
                  <c:v>1.126841443635259</c:v>
                </c:pt>
                <c:pt idx="564">
                  <c:v>1.1320391015302702</c:v>
                </c:pt>
                <c:pt idx="565">
                  <c:v>1.1377991459586279</c:v>
                </c:pt>
                <c:pt idx="566">
                  <c:v>1.1381886081685715</c:v>
                </c:pt>
                <c:pt idx="567">
                  <c:v>1.1390289859023812</c:v>
                </c:pt>
                <c:pt idx="568">
                  <c:v>1.1307337580244949</c:v>
                </c:pt>
                <c:pt idx="569">
                  <c:v>1.1356679141769188</c:v>
                </c:pt>
                <c:pt idx="570">
                  <c:v>1.1403254850985709</c:v>
                </c:pt>
                <c:pt idx="571">
                  <c:v>1.1446782707634495</c:v>
                </c:pt>
                <c:pt idx="572">
                  <c:v>1.1498823244273402</c:v>
                </c:pt>
                <c:pt idx="573">
                  <c:v>1.1552488010920707</c:v>
                </c:pt>
                <c:pt idx="574">
                  <c:v>1.160205957448859</c:v>
                </c:pt>
                <c:pt idx="575">
                  <c:v>1.1657009673886876</c:v>
                </c:pt>
                <c:pt idx="576">
                  <c:v>1.1734063052598858</c:v>
                </c:pt>
                <c:pt idx="577">
                  <c:v>1.1759000976367842</c:v>
                </c:pt>
                <c:pt idx="578">
                  <c:v>1.1715017831467567</c:v>
                </c:pt>
                <c:pt idx="579">
                  <c:v>1.1791995462007712</c:v>
                </c:pt>
                <c:pt idx="580">
                  <c:v>1.1873798728520111</c:v>
                </c:pt>
                <c:pt idx="581">
                  <c:v>1.1956984485324262</c:v>
                </c:pt>
                <c:pt idx="582">
                  <c:v>1.199751587942582</c:v>
                </c:pt>
                <c:pt idx="583">
                  <c:v>1.206078818727893</c:v>
                </c:pt>
                <c:pt idx="584">
                  <c:v>1.210741540869599</c:v>
                </c:pt>
                <c:pt idx="585">
                  <c:v>1.2158582017636241</c:v>
                </c:pt>
                <c:pt idx="586">
                  <c:v>1.220441388755179</c:v>
                </c:pt>
                <c:pt idx="587">
                  <c:v>1.2259192889976394</c:v>
                </c:pt>
                <c:pt idx="588">
                  <c:v>1.2209016019149077</c:v>
                </c:pt>
                <c:pt idx="589">
                  <c:v>1.226250586459279</c:v>
                </c:pt>
                <c:pt idx="590">
                  <c:v>1.2321920056860114</c:v>
                </c:pt>
                <c:pt idx="591">
                  <c:v>1.2368495658044445</c:v>
                </c:pt>
                <c:pt idx="592">
                  <c:v>1.2421034566193723</c:v>
                </c:pt>
                <c:pt idx="593">
                  <c:v>1.2431571955176479</c:v>
                </c:pt>
                <c:pt idx="594">
                  <c:v>1.2508620336124121</c:v>
                </c:pt>
                <c:pt idx="595">
                  <c:v>1.2571636113641258</c:v>
                </c:pt>
                <c:pt idx="596">
                  <c:v>1.2624755677649682</c:v>
                </c:pt>
                <c:pt idx="597">
                  <c:v>1.2700419274199706</c:v>
                </c:pt>
                <c:pt idx="598">
                  <c:v>1.2654506200451929</c:v>
                </c:pt>
                <c:pt idx="599">
                  <c:v>1.2669702992196032</c:v>
                </c:pt>
                <c:pt idx="600">
                  <c:v>1.2718672816118077</c:v>
                </c:pt>
                <c:pt idx="601">
                  <c:v>1.2757462050292148</c:v>
                </c:pt>
                <c:pt idx="602">
                  <c:v>1.28431230094775</c:v>
                </c:pt>
                <c:pt idx="603">
                  <c:v>1.2851272412364154</c:v>
                </c:pt>
                <c:pt idx="604">
                  <c:v>1.2888954840530085</c:v>
                </c:pt>
                <c:pt idx="605">
                  <c:v>1.290222613526171</c:v>
                </c:pt>
                <c:pt idx="606">
                  <c:v>1.2945558764999114</c:v>
                </c:pt>
                <c:pt idx="607">
                  <c:v>1.2979844465103718</c:v>
                </c:pt>
                <c:pt idx="608">
                  <c:v>1.2938109387685075</c:v>
                </c:pt>
                <c:pt idx="609">
                  <c:v>1.2938777669541457</c:v>
                </c:pt>
                <c:pt idx="610">
                  <c:v>1.2971903670005602</c:v>
                </c:pt>
                <c:pt idx="611">
                  <c:v>1.3012598072784414</c:v>
                </c:pt>
                <c:pt idx="612">
                  <c:v>1.3086028199850437</c:v>
                </c:pt>
                <c:pt idx="613">
                  <c:v>1.312302483058571</c:v>
                </c:pt>
                <c:pt idx="614">
                  <c:v>1.315181638752102</c:v>
                </c:pt>
                <c:pt idx="615">
                  <c:v>1.3203680691480932</c:v>
                </c:pt>
                <c:pt idx="616">
                  <c:v>1.3262684258501038</c:v>
                </c:pt>
                <c:pt idx="617">
                  <c:v>1.3299163748069376</c:v>
                </c:pt>
                <c:pt idx="618">
                  <c:v>1.32480437802142</c:v>
                </c:pt>
                <c:pt idx="619">
                  <c:v>1.3253095392173133</c:v>
                </c:pt>
                <c:pt idx="620">
                  <c:v>1.3259742990094232</c:v>
                </c:pt>
                <c:pt idx="621">
                  <c:v>1.3317674181231911</c:v>
                </c:pt>
                <c:pt idx="622">
                  <c:v>1.3353094285662994</c:v>
                </c:pt>
                <c:pt idx="623">
                  <c:v>1.3379491844743239</c:v>
                </c:pt>
                <c:pt idx="624">
                  <c:v>1.3432883556125215</c:v>
                </c:pt>
                <c:pt idx="625">
                  <c:v>1.3477360002602499</c:v>
                </c:pt>
                <c:pt idx="626">
                  <c:v>1.3538476374880635</c:v>
                </c:pt>
                <c:pt idx="627">
                  <c:v>1.3618877105637863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71744"/>
        <c:axId val="145873152"/>
      </c:scatterChart>
      <c:valAx>
        <c:axId val="145471744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45873152"/>
        <c:crosses val="autoZero"/>
        <c:crossBetween val="midCat"/>
        <c:majorUnit val="1"/>
        <c:minorUnit val="1"/>
      </c:valAx>
      <c:valAx>
        <c:axId val="14587315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4547174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C00000"/>
                </a:solidFill>
              </a:defRPr>
            </a:pPr>
            <a:r>
              <a:rPr lang="en-US" sz="900">
                <a:solidFill>
                  <a:srgbClr val="C00000"/>
                </a:solidFill>
              </a:rPr>
              <a:t>Eq. (A48)</a:t>
            </a:r>
          </a:p>
        </c:rich>
      </c:tx>
      <c:layout>
        <c:manualLayout>
          <c:xMode val="edge"/>
          <c:yMode val="edge"/>
          <c:x val="0.25831547619047618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(A48)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1.1110540068990003E-2</c:v>
                </c:pt>
                <c:pt idx="1">
                  <c:v>7.5564043467630029E-3</c:v>
                </c:pt>
                <c:pt idx="2">
                  <c:v>6.1045310868760843E-3</c:v>
                </c:pt>
                <c:pt idx="3">
                  <c:v>5.4105000800412561E-3</c:v>
                </c:pt>
                <c:pt idx="4">
                  <c:v>5.0121408351500394E-3</c:v>
                </c:pt>
                <c:pt idx="5">
                  <c:v>4.9275854926808952E-3</c:v>
                </c:pt>
                <c:pt idx="6">
                  <c:v>4.5985825004240541E-3</c:v>
                </c:pt>
                <c:pt idx="7">
                  <c:v>4.4172852996630877E-3</c:v>
                </c:pt>
                <c:pt idx="8">
                  <c:v>3.2911402448299121E-3</c:v>
                </c:pt>
                <c:pt idx="9">
                  <c:v>3.1624829472455033E-3</c:v>
                </c:pt>
                <c:pt idx="10">
                  <c:v>3.1754144043493505E-3</c:v>
                </c:pt>
                <c:pt idx="11">
                  <c:v>3.185508314048055E-3</c:v>
                </c:pt>
                <c:pt idx="12">
                  <c:v>3.2609376153006956E-3</c:v>
                </c:pt>
                <c:pt idx="13">
                  <c:v>3.2813004538355308E-3</c:v>
                </c:pt>
                <c:pt idx="14">
                  <c:v>3.341356686918929E-3</c:v>
                </c:pt>
                <c:pt idx="15">
                  <c:v>3.407399920035714E-3</c:v>
                </c:pt>
                <c:pt idx="16">
                  <c:v>3.4324773228909108E-3</c:v>
                </c:pt>
                <c:pt idx="17">
                  <c:v>3.3962803499268633E-3</c:v>
                </c:pt>
                <c:pt idx="18">
                  <c:v>2.8981935088457874E-3</c:v>
                </c:pt>
                <c:pt idx="19">
                  <c:v>2.9627914414130725E-3</c:v>
                </c:pt>
                <c:pt idx="20">
                  <c:v>2.9721560337590564E-3</c:v>
                </c:pt>
                <c:pt idx="21">
                  <c:v>2.9480097437160086E-3</c:v>
                </c:pt>
                <c:pt idx="22">
                  <c:v>2.9077869867695817E-3</c:v>
                </c:pt>
                <c:pt idx="23">
                  <c:v>2.9183669830111221E-3</c:v>
                </c:pt>
                <c:pt idx="24">
                  <c:v>2.8805027322382397E-3</c:v>
                </c:pt>
                <c:pt idx="25">
                  <c:v>2.800228254802761E-3</c:v>
                </c:pt>
                <c:pt idx="26">
                  <c:v>2.7450813622753108E-3</c:v>
                </c:pt>
                <c:pt idx="27">
                  <c:v>2.6723769882122431E-3</c:v>
                </c:pt>
                <c:pt idx="28">
                  <c:v>2.274425418043693E-3</c:v>
                </c:pt>
                <c:pt idx="29">
                  <c:v>2.2126675560673408E-3</c:v>
                </c:pt>
                <c:pt idx="30">
                  <c:v>2.1422182499619921E-3</c:v>
                </c:pt>
                <c:pt idx="31">
                  <c:v>2.0904991574719942E-3</c:v>
                </c:pt>
                <c:pt idx="32">
                  <c:v>2.0093322224677169E-3</c:v>
                </c:pt>
                <c:pt idx="33">
                  <c:v>1.9248246010980608E-3</c:v>
                </c:pt>
                <c:pt idx="34">
                  <c:v>1.8238538594281932E-3</c:v>
                </c:pt>
                <c:pt idx="35">
                  <c:v>1.720697550102196E-3</c:v>
                </c:pt>
                <c:pt idx="36">
                  <c:v>1.6212685549313582E-3</c:v>
                </c:pt>
                <c:pt idx="37">
                  <c:v>1.5040488683836896E-3</c:v>
                </c:pt>
                <c:pt idx="38">
                  <c:v>1.2532755842727963E-3</c:v>
                </c:pt>
                <c:pt idx="39">
                  <c:v>1.158994551003289E-3</c:v>
                </c:pt>
                <c:pt idx="40">
                  <c:v>1.0693011821384453E-3</c:v>
                </c:pt>
                <c:pt idx="41">
                  <c:v>9.8434526351347772E-4</c:v>
                </c:pt>
                <c:pt idx="42">
                  <c:v>9.0071001754314108E-4</c:v>
                </c:pt>
                <c:pt idx="43">
                  <c:v>8.2442513178689536E-4</c:v>
                </c:pt>
                <c:pt idx="44">
                  <c:v>7.5461353102600822E-4</c:v>
                </c:pt>
                <c:pt idx="45">
                  <c:v>6.9157278835659994E-4</c:v>
                </c:pt>
                <c:pt idx="46">
                  <c:v>6.3373012213054742E-4</c:v>
                </c:pt>
                <c:pt idx="47">
                  <c:v>5.8230772829519315E-4</c:v>
                </c:pt>
                <c:pt idx="48">
                  <c:v>4.9109649989917631E-4</c:v>
                </c:pt>
                <c:pt idx="49">
                  <c:v>4.4945382502528739E-4</c:v>
                </c:pt>
                <c:pt idx="50">
                  <c:v>4.1134250582588853E-4</c:v>
                </c:pt>
                <c:pt idx="51">
                  <c:v>3.7493859718692806E-4</c:v>
                </c:pt>
                <c:pt idx="52">
                  <c:v>3.4251352224117188E-4</c:v>
                </c:pt>
                <c:pt idx="53">
                  <c:v>3.1305652656136193E-4</c:v>
                </c:pt>
                <c:pt idx="54">
                  <c:v>2.8718192261765937E-4</c:v>
                </c:pt>
                <c:pt idx="55">
                  <c:v>2.6367679682590779E-4</c:v>
                </c:pt>
                <c:pt idx="56">
                  <c:v>2.4226367613506959E-4</c:v>
                </c:pt>
                <c:pt idx="57">
                  <c:v>2.2218239054284884E-4</c:v>
                </c:pt>
                <c:pt idx="58">
                  <c:v>1.8957460057999174E-4</c:v>
                </c:pt>
                <c:pt idx="59">
                  <c:v>1.7358442593383961E-4</c:v>
                </c:pt>
                <c:pt idx="60">
                  <c:v>1.5837781850623525E-4</c:v>
                </c:pt>
                <c:pt idx="61">
                  <c:v>1.444369185422123E-4</c:v>
                </c:pt>
                <c:pt idx="62">
                  <c:v>1.3180390480421576E-4</c:v>
                </c:pt>
                <c:pt idx="63">
                  <c:v>1.2053792750989133E-4</c:v>
                </c:pt>
                <c:pt idx="64">
                  <c:v>1.0918409172609345E-4</c:v>
                </c:pt>
                <c:pt idx="65">
                  <c:v>9.8906152904560329E-5</c:v>
                </c:pt>
                <c:pt idx="66">
                  <c:v>8.9815508633281143E-5</c:v>
                </c:pt>
                <c:pt idx="67">
                  <c:v>8.0659888139676509E-5</c:v>
                </c:pt>
                <c:pt idx="68">
                  <c:v>6.7774639979876025E-5</c:v>
                </c:pt>
                <c:pt idx="69">
                  <c:v>6.005403752704254E-5</c:v>
                </c:pt>
                <c:pt idx="70">
                  <c:v>5.3280416926365575E-5</c:v>
                </c:pt>
                <c:pt idx="71">
                  <c:v>4.8291564984499136E-5</c:v>
                </c:pt>
                <c:pt idx="72">
                  <c:v>4.3888304235737261E-5</c:v>
                </c:pt>
                <c:pt idx="73">
                  <c:v>4.0645640489462656E-5</c:v>
                </c:pt>
                <c:pt idx="74">
                  <c:v>3.7812680551794365E-5</c:v>
                </c:pt>
                <c:pt idx="75">
                  <c:v>3.5629264215084701E-5</c:v>
                </c:pt>
                <c:pt idx="76">
                  <c:v>3.3795133425383613E-5</c:v>
                </c:pt>
                <c:pt idx="77">
                  <c:v>3.2561030382619931E-5</c:v>
                </c:pt>
                <c:pt idx="78">
                  <c:v>3.0580670608176373E-5</c:v>
                </c:pt>
                <c:pt idx="79">
                  <c:v>3.1511941500427571E-5</c:v>
                </c:pt>
                <c:pt idx="80">
                  <c:v>3.358009743514984E-5</c:v>
                </c:pt>
                <c:pt idx="81">
                  <c:v>3.5599793121356604E-5</c:v>
                </c:pt>
                <c:pt idx="82">
                  <c:v>3.7668055611537577E-5</c:v>
                </c:pt>
                <c:pt idx="83">
                  <c:v>4.0730244529079654E-5</c:v>
                </c:pt>
                <c:pt idx="84">
                  <c:v>4.3488462746055735E-5</c:v>
                </c:pt>
                <c:pt idx="85">
                  <c:v>4.6777713050564818E-5</c:v>
                </c:pt>
                <c:pt idx="86">
                  <c:v>5.0588645804008446E-5</c:v>
                </c:pt>
                <c:pt idx="87">
                  <c:v>5.5418789666039017E-5</c:v>
                </c:pt>
                <c:pt idx="88">
                  <c:v>5.7854159720736019E-5</c:v>
                </c:pt>
                <c:pt idx="89">
                  <c:v>6.2884620091793576E-5</c:v>
                </c:pt>
                <c:pt idx="90">
                  <c:v>6.775226471469069E-5</c:v>
                </c:pt>
                <c:pt idx="91">
                  <c:v>7.2726707511516355E-5</c:v>
                </c:pt>
                <c:pt idx="92">
                  <c:v>7.8140281404145477E-5</c:v>
                </c:pt>
                <c:pt idx="93">
                  <c:v>8.3619263196585552E-5</c:v>
                </c:pt>
                <c:pt idx="94">
                  <c:v>8.8867361088237234E-5</c:v>
                </c:pt>
                <c:pt idx="95">
                  <c:v>9.4352313264779955E-5</c:v>
                </c:pt>
                <c:pt idx="96">
                  <c:v>1.003182069714012E-4</c:v>
                </c:pt>
                <c:pt idx="97">
                  <c:v>1.0636654515712775E-4</c:v>
                </c:pt>
                <c:pt idx="98">
                  <c:v>1.0766843835762431E-4</c:v>
                </c:pt>
                <c:pt idx="99">
                  <c:v>1.135779298050418E-4</c:v>
                </c:pt>
                <c:pt idx="100">
                  <c:v>1.2001758860563939E-4</c:v>
                </c:pt>
                <c:pt idx="101">
                  <c:v>1.2685893125270357E-4</c:v>
                </c:pt>
                <c:pt idx="102">
                  <c:v>1.3336531203473389E-4</c:v>
                </c:pt>
                <c:pt idx="103">
                  <c:v>1.4023131435871031E-4</c:v>
                </c:pt>
                <c:pt idx="104">
                  <c:v>1.4719651807021457E-4</c:v>
                </c:pt>
                <c:pt idx="105">
                  <c:v>1.5450529972545123E-4</c:v>
                </c:pt>
                <c:pt idx="106">
                  <c:v>1.618381563467953E-4</c:v>
                </c:pt>
                <c:pt idx="107">
                  <c:v>1.6917046475240844E-4</c:v>
                </c:pt>
                <c:pt idx="108">
                  <c:v>1.6934100261150437E-4</c:v>
                </c:pt>
                <c:pt idx="109">
                  <c:v>1.7609832595833592E-4</c:v>
                </c:pt>
                <c:pt idx="110">
                  <c:v>1.8296719335744754E-4</c:v>
                </c:pt>
                <c:pt idx="111">
                  <c:v>1.8952611967096823E-4</c:v>
                </c:pt>
                <c:pt idx="112">
                  <c:v>1.9641790966233726E-4</c:v>
                </c:pt>
                <c:pt idx="113">
                  <c:v>2.0382434437787986E-4</c:v>
                </c:pt>
                <c:pt idx="114">
                  <c:v>2.1115000475982942E-4</c:v>
                </c:pt>
                <c:pt idx="115">
                  <c:v>2.1889997113750897E-4</c:v>
                </c:pt>
                <c:pt idx="116">
                  <c:v>2.2653780256026799E-4</c:v>
                </c:pt>
                <c:pt idx="117">
                  <c:v>2.3472487586144688E-4</c:v>
                </c:pt>
                <c:pt idx="118">
                  <c:v>2.3404996480912068E-4</c:v>
                </c:pt>
                <c:pt idx="119">
                  <c:v>2.4216686247629208E-4</c:v>
                </c:pt>
                <c:pt idx="120">
                  <c:v>2.5075355346996283E-4</c:v>
                </c:pt>
                <c:pt idx="121">
                  <c:v>2.592103387897287E-4</c:v>
                </c:pt>
                <c:pt idx="122">
                  <c:v>2.6888392598854667E-4</c:v>
                </c:pt>
                <c:pt idx="123">
                  <c:v>2.7849143599417513E-4</c:v>
                </c:pt>
                <c:pt idx="124">
                  <c:v>2.8767431529754629E-4</c:v>
                </c:pt>
                <c:pt idx="125">
                  <c:v>2.9686702402815677E-4</c:v>
                </c:pt>
                <c:pt idx="126">
                  <c:v>3.054990214137328E-4</c:v>
                </c:pt>
                <c:pt idx="127">
                  <c:v>3.1468616064846507E-4</c:v>
                </c:pt>
                <c:pt idx="128">
                  <c:v>3.1117901402716167E-4</c:v>
                </c:pt>
                <c:pt idx="129">
                  <c:v>3.189566233668852E-4</c:v>
                </c:pt>
                <c:pt idx="130">
                  <c:v>3.2663716759630804E-4</c:v>
                </c:pt>
                <c:pt idx="131">
                  <c:v>3.3428925102120072E-4</c:v>
                </c:pt>
                <c:pt idx="132">
                  <c:v>3.4230001532713032E-4</c:v>
                </c:pt>
                <c:pt idx="133">
                  <c:v>3.4936740290871275E-4</c:v>
                </c:pt>
                <c:pt idx="134">
                  <c:v>3.5713570733108185E-4</c:v>
                </c:pt>
                <c:pt idx="135">
                  <c:v>3.646390454821971E-4</c:v>
                </c:pt>
                <c:pt idx="136">
                  <c:v>3.7233818413347653E-4</c:v>
                </c:pt>
                <c:pt idx="137">
                  <c:v>3.8053486953425393E-4</c:v>
                </c:pt>
                <c:pt idx="138">
                  <c:v>3.7581953704216497E-4</c:v>
                </c:pt>
                <c:pt idx="139">
                  <c:v>3.8414032994977908E-4</c:v>
                </c:pt>
                <c:pt idx="140">
                  <c:v>3.9228059397781193E-4</c:v>
                </c:pt>
                <c:pt idx="141">
                  <c:v>3.9977848306465023E-4</c:v>
                </c:pt>
                <c:pt idx="142">
                  <c:v>4.0725115599210966E-4</c:v>
                </c:pt>
                <c:pt idx="143">
                  <c:v>4.1364180722382697E-4</c:v>
                </c:pt>
                <c:pt idx="144">
                  <c:v>4.2043745577827635E-4</c:v>
                </c:pt>
                <c:pt idx="145">
                  <c:v>4.2679065162784979E-4</c:v>
                </c:pt>
                <c:pt idx="146">
                  <c:v>4.3315809687844098E-4</c:v>
                </c:pt>
                <c:pt idx="147">
                  <c:v>4.3917314145113044E-4</c:v>
                </c:pt>
                <c:pt idx="148">
                  <c:v>4.3092062467367921E-4</c:v>
                </c:pt>
                <c:pt idx="149">
                  <c:v>4.3786221524420388E-4</c:v>
                </c:pt>
                <c:pt idx="150">
                  <c:v>4.4453907776263952E-4</c:v>
                </c:pt>
                <c:pt idx="151">
                  <c:v>4.5163772289538717E-4</c:v>
                </c:pt>
                <c:pt idx="152">
                  <c:v>4.5818845543975519E-4</c:v>
                </c:pt>
                <c:pt idx="153">
                  <c:v>4.6514889372032325E-4</c:v>
                </c:pt>
                <c:pt idx="154">
                  <c:v>4.7355219204982171E-4</c:v>
                </c:pt>
                <c:pt idx="155">
                  <c:v>4.8147018613069594E-4</c:v>
                </c:pt>
                <c:pt idx="156">
                  <c:v>4.8869550708083775E-4</c:v>
                </c:pt>
                <c:pt idx="157">
                  <c:v>4.9550486368518459E-4</c:v>
                </c:pt>
                <c:pt idx="158">
                  <c:v>4.878070101607906E-4</c:v>
                </c:pt>
                <c:pt idx="159">
                  <c:v>4.961538221145424E-4</c:v>
                </c:pt>
                <c:pt idx="160">
                  <c:v>5.0496355976842994E-4</c:v>
                </c:pt>
                <c:pt idx="161">
                  <c:v>5.1237148916888646E-4</c:v>
                </c:pt>
                <c:pt idx="162">
                  <c:v>5.2079626043164968E-4</c:v>
                </c:pt>
                <c:pt idx="163">
                  <c:v>5.2917215409141645E-4</c:v>
                </c:pt>
                <c:pt idx="164">
                  <c:v>5.3912156002376992E-4</c:v>
                </c:pt>
                <c:pt idx="165">
                  <c:v>5.4891000734189662E-4</c:v>
                </c:pt>
                <c:pt idx="166">
                  <c:v>5.5749763430724237E-4</c:v>
                </c:pt>
                <c:pt idx="167">
                  <c:v>5.6688696951819907E-4</c:v>
                </c:pt>
                <c:pt idx="168">
                  <c:v>5.6029561216250356E-4</c:v>
                </c:pt>
                <c:pt idx="169">
                  <c:v>5.7031135656706352E-4</c:v>
                </c:pt>
                <c:pt idx="170">
                  <c:v>5.8014096344324124E-4</c:v>
                </c:pt>
                <c:pt idx="171">
                  <c:v>5.8968545323350493E-4</c:v>
                </c:pt>
                <c:pt idx="172">
                  <c:v>6.0013228991497459E-4</c:v>
                </c:pt>
                <c:pt idx="173">
                  <c:v>6.1170321039421649E-4</c:v>
                </c:pt>
                <c:pt idx="174">
                  <c:v>6.2297747910587101E-4</c:v>
                </c:pt>
                <c:pt idx="175">
                  <c:v>6.3597371711984405E-4</c:v>
                </c:pt>
                <c:pt idx="176">
                  <c:v>6.4893777649954862E-4</c:v>
                </c:pt>
                <c:pt idx="177">
                  <c:v>6.6286396350427569E-4</c:v>
                </c:pt>
                <c:pt idx="178">
                  <c:v>6.5891214631781723E-4</c:v>
                </c:pt>
                <c:pt idx="179">
                  <c:v>6.7187751701785017E-4</c:v>
                </c:pt>
                <c:pt idx="180">
                  <c:v>6.8610602192610494E-4</c:v>
                </c:pt>
                <c:pt idx="181">
                  <c:v>6.9809714776138457E-4</c:v>
                </c:pt>
                <c:pt idx="182">
                  <c:v>7.1047685074312301E-4</c:v>
                </c:pt>
                <c:pt idx="183">
                  <c:v>7.2186434949972963E-4</c:v>
                </c:pt>
                <c:pt idx="184">
                  <c:v>7.3300987717395095E-4</c:v>
                </c:pt>
                <c:pt idx="185">
                  <c:v>7.437058855928265E-4</c:v>
                </c:pt>
                <c:pt idx="186">
                  <c:v>7.5354821585005478E-4</c:v>
                </c:pt>
                <c:pt idx="187">
                  <c:v>7.6350127523479067E-4</c:v>
                </c:pt>
                <c:pt idx="188">
                  <c:v>7.5394734658919759E-4</c:v>
                </c:pt>
                <c:pt idx="189">
                  <c:v>7.6301637506323951E-4</c:v>
                </c:pt>
                <c:pt idx="190">
                  <c:v>7.7231980289999762E-4</c:v>
                </c:pt>
                <c:pt idx="191">
                  <c:v>7.8251700209334973E-4</c:v>
                </c:pt>
                <c:pt idx="192">
                  <c:v>7.9310875260748821E-4</c:v>
                </c:pt>
                <c:pt idx="193">
                  <c:v>8.0344287668708189E-4</c:v>
                </c:pt>
                <c:pt idx="194">
                  <c:v>8.1379529268430938E-4</c:v>
                </c:pt>
                <c:pt idx="195">
                  <c:v>8.259271286562398E-4</c:v>
                </c:pt>
                <c:pt idx="196">
                  <c:v>8.3811501201399956E-4</c:v>
                </c:pt>
                <c:pt idx="197">
                  <c:v>8.4942694061396098E-4</c:v>
                </c:pt>
                <c:pt idx="198">
                  <c:v>8.387041576217696E-4</c:v>
                </c:pt>
                <c:pt idx="199">
                  <c:v>8.4884047532366596E-4</c:v>
                </c:pt>
                <c:pt idx="200">
                  <c:v>8.6083950836309735E-4</c:v>
                </c:pt>
                <c:pt idx="201">
                  <c:v>8.7130408588901394E-4</c:v>
                </c:pt>
                <c:pt idx="202">
                  <c:v>8.8083604037770397E-4</c:v>
                </c:pt>
                <c:pt idx="203">
                  <c:v>8.9007041014855777E-4</c:v>
                </c:pt>
                <c:pt idx="204">
                  <c:v>9.0005586275666079E-4</c:v>
                </c:pt>
                <c:pt idx="205">
                  <c:v>9.1080527325022008E-4</c:v>
                </c:pt>
                <c:pt idx="206">
                  <c:v>9.2070735382452599E-4</c:v>
                </c:pt>
                <c:pt idx="207">
                  <c:v>9.3016727679508704E-4</c:v>
                </c:pt>
                <c:pt idx="208">
                  <c:v>9.1734715205154355E-4</c:v>
                </c:pt>
                <c:pt idx="209">
                  <c:v>9.2762592838957784E-4</c:v>
                </c:pt>
                <c:pt idx="210">
                  <c:v>9.3675526346878395E-4</c:v>
                </c:pt>
                <c:pt idx="211">
                  <c:v>9.4518778041792636E-4</c:v>
                </c:pt>
                <c:pt idx="212">
                  <c:v>9.5379690557364507E-4</c:v>
                </c:pt>
                <c:pt idx="213">
                  <c:v>9.6143103190192154E-4</c:v>
                </c:pt>
                <c:pt idx="214">
                  <c:v>9.6928275988662489E-4</c:v>
                </c:pt>
                <c:pt idx="215">
                  <c:v>9.7687686757622289E-4</c:v>
                </c:pt>
                <c:pt idx="216">
                  <c:v>9.8363118767224016E-4</c:v>
                </c:pt>
                <c:pt idx="217">
                  <c:v>9.8967063158408256E-4</c:v>
                </c:pt>
                <c:pt idx="218">
                  <c:v>9.7443059494238082E-4</c:v>
                </c:pt>
                <c:pt idx="219">
                  <c:v>9.8084248437944519E-4</c:v>
                </c:pt>
                <c:pt idx="220">
                  <c:v>9.8731582162495286E-4</c:v>
                </c:pt>
                <c:pt idx="221">
                  <c:v>9.9437800084527586E-4</c:v>
                </c:pt>
                <c:pt idx="222">
                  <c:v>1.0028292637903747E-3</c:v>
                </c:pt>
                <c:pt idx="223">
                  <c:v>1.0119045574078632E-3</c:v>
                </c:pt>
                <c:pt idx="224">
                  <c:v>1.0200651030729457E-3</c:v>
                </c:pt>
                <c:pt idx="225">
                  <c:v>1.0291535685566856E-3</c:v>
                </c:pt>
                <c:pt idx="226">
                  <c:v>1.0400187878582396E-3</c:v>
                </c:pt>
                <c:pt idx="227">
                  <c:v>1.0520944558010861E-3</c:v>
                </c:pt>
                <c:pt idx="228">
                  <c:v>1.0414595838885074E-3</c:v>
                </c:pt>
                <c:pt idx="229">
                  <c:v>1.051107898893692E-3</c:v>
                </c:pt>
                <c:pt idx="230">
                  <c:v>1.0642719295970876E-3</c:v>
                </c:pt>
                <c:pt idx="231">
                  <c:v>1.0762306276862798E-3</c:v>
                </c:pt>
                <c:pt idx="232">
                  <c:v>1.0866903560639448E-3</c:v>
                </c:pt>
                <c:pt idx="233">
                  <c:v>1.0962596030495376E-3</c:v>
                </c:pt>
                <c:pt idx="234">
                  <c:v>1.1066767420864392E-3</c:v>
                </c:pt>
                <c:pt idx="235">
                  <c:v>1.1177396227420422E-3</c:v>
                </c:pt>
                <c:pt idx="236">
                  <c:v>1.1272515972235752E-3</c:v>
                </c:pt>
                <c:pt idx="237">
                  <c:v>1.1361547008144678E-3</c:v>
                </c:pt>
                <c:pt idx="238">
                  <c:v>1.1228917808680664E-3</c:v>
                </c:pt>
                <c:pt idx="239">
                  <c:v>1.1333120018204451E-3</c:v>
                </c:pt>
                <c:pt idx="240">
                  <c:v>1.1438309791199422E-3</c:v>
                </c:pt>
                <c:pt idx="241">
                  <c:v>1.1537999812433115E-3</c:v>
                </c:pt>
                <c:pt idx="242">
                  <c:v>1.163897835513394E-3</c:v>
                </c:pt>
                <c:pt idx="243">
                  <c:v>1.1737993171083605E-3</c:v>
                </c:pt>
                <c:pt idx="244">
                  <c:v>1.1858960522145646E-3</c:v>
                </c:pt>
                <c:pt idx="245">
                  <c:v>1.1984450437693883E-3</c:v>
                </c:pt>
                <c:pt idx="246">
                  <c:v>1.2100190615079495E-3</c:v>
                </c:pt>
                <c:pt idx="247">
                  <c:v>1.2225738704264328E-3</c:v>
                </c:pt>
                <c:pt idx="248">
                  <c:v>1.2109282007169121E-3</c:v>
                </c:pt>
                <c:pt idx="249">
                  <c:v>1.2244257993662116E-3</c:v>
                </c:pt>
                <c:pt idx="250">
                  <c:v>1.2391032457809016E-3</c:v>
                </c:pt>
                <c:pt idx="251">
                  <c:v>1.25006192217904E-3</c:v>
                </c:pt>
                <c:pt idx="252">
                  <c:v>1.2640309675821253E-3</c:v>
                </c:pt>
                <c:pt idx="253">
                  <c:v>1.2765720069620875E-3</c:v>
                </c:pt>
                <c:pt idx="254">
                  <c:v>1.2898686158625704E-3</c:v>
                </c:pt>
                <c:pt idx="255">
                  <c:v>1.303082550550113E-3</c:v>
                </c:pt>
                <c:pt idx="256">
                  <c:v>1.3158171619811661E-3</c:v>
                </c:pt>
                <c:pt idx="257">
                  <c:v>1.3298437964153716E-3</c:v>
                </c:pt>
                <c:pt idx="258">
                  <c:v>1.3182424318097369E-3</c:v>
                </c:pt>
                <c:pt idx="259">
                  <c:v>1.332717905038981E-3</c:v>
                </c:pt>
                <c:pt idx="260">
                  <c:v>1.3474620542057389E-3</c:v>
                </c:pt>
                <c:pt idx="261">
                  <c:v>1.3629719656622331E-3</c:v>
                </c:pt>
                <c:pt idx="262">
                  <c:v>1.3794555490053181E-3</c:v>
                </c:pt>
                <c:pt idx="263">
                  <c:v>1.3964047390468916E-3</c:v>
                </c:pt>
                <c:pt idx="264">
                  <c:v>1.4117787206167024E-3</c:v>
                </c:pt>
                <c:pt idx="265">
                  <c:v>1.4263755621197812E-3</c:v>
                </c:pt>
                <c:pt idx="266">
                  <c:v>1.4431426845721057E-3</c:v>
                </c:pt>
                <c:pt idx="267">
                  <c:v>1.459306402936698E-3</c:v>
                </c:pt>
                <c:pt idx="268">
                  <c:v>1.4465019490700411E-3</c:v>
                </c:pt>
                <c:pt idx="269">
                  <c:v>1.4599718411821422E-3</c:v>
                </c:pt>
                <c:pt idx="270">
                  <c:v>1.4749820569391751E-3</c:v>
                </c:pt>
                <c:pt idx="271">
                  <c:v>1.4905665072228456E-3</c:v>
                </c:pt>
                <c:pt idx="272">
                  <c:v>1.5048897827072403E-3</c:v>
                </c:pt>
                <c:pt idx="273">
                  <c:v>1.5192052714547816E-3</c:v>
                </c:pt>
                <c:pt idx="274">
                  <c:v>1.533250688865977E-3</c:v>
                </c:pt>
                <c:pt idx="275">
                  <c:v>1.5452934773682856E-3</c:v>
                </c:pt>
                <c:pt idx="276">
                  <c:v>1.5584830998862339E-3</c:v>
                </c:pt>
                <c:pt idx="277">
                  <c:v>1.5683498163157209E-3</c:v>
                </c:pt>
                <c:pt idx="278">
                  <c:v>1.5487942532608032E-3</c:v>
                </c:pt>
                <c:pt idx="279">
                  <c:v>1.5588251862831027E-3</c:v>
                </c:pt>
                <c:pt idx="280">
                  <c:v>1.5661593195805321E-3</c:v>
                </c:pt>
                <c:pt idx="281">
                  <c:v>1.5747717361431208E-3</c:v>
                </c:pt>
                <c:pt idx="282">
                  <c:v>1.5822583948055008E-3</c:v>
                </c:pt>
                <c:pt idx="283">
                  <c:v>1.5930033134254607E-3</c:v>
                </c:pt>
                <c:pt idx="284">
                  <c:v>1.6030855381772263E-3</c:v>
                </c:pt>
                <c:pt idx="285">
                  <c:v>1.6133437628247597E-3</c:v>
                </c:pt>
                <c:pt idx="286">
                  <c:v>1.6252661402477169E-3</c:v>
                </c:pt>
                <c:pt idx="287">
                  <c:v>1.6369841089932705E-3</c:v>
                </c:pt>
                <c:pt idx="288">
                  <c:v>1.6233221253613515E-3</c:v>
                </c:pt>
                <c:pt idx="289">
                  <c:v>1.6377384204290732E-3</c:v>
                </c:pt>
                <c:pt idx="290">
                  <c:v>1.6513139901802533E-3</c:v>
                </c:pt>
                <c:pt idx="291">
                  <c:v>1.6651914048741458E-3</c:v>
                </c:pt>
                <c:pt idx="292">
                  <c:v>1.680350549731157E-3</c:v>
                </c:pt>
                <c:pt idx="293">
                  <c:v>1.6957641133193979E-3</c:v>
                </c:pt>
                <c:pt idx="294">
                  <c:v>1.7079825041409942E-3</c:v>
                </c:pt>
                <c:pt idx="295">
                  <c:v>1.7235273202833427E-3</c:v>
                </c:pt>
                <c:pt idx="296">
                  <c:v>1.7346887855009797E-3</c:v>
                </c:pt>
                <c:pt idx="297">
                  <c:v>1.7483354127656846E-3</c:v>
                </c:pt>
                <c:pt idx="298">
                  <c:v>1.7328758693516753E-3</c:v>
                </c:pt>
                <c:pt idx="299">
                  <c:v>1.7474794192592401E-3</c:v>
                </c:pt>
                <c:pt idx="300">
                  <c:v>1.7605589110834101E-3</c:v>
                </c:pt>
                <c:pt idx="301">
                  <c:v>1.7729622158752197E-3</c:v>
                </c:pt>
                <c:pt idx="302">
                  <c:v>1.7878045395248881E-3</c:v>
                </c:pt>
                <c:pt idx="303">
                  <c:v>1.8056521179156554E-3</c:v>
                </c:pt>
                <c:pt idx="304">
                  <c:v>1.8192610443932404E-3</c:v>
                </c:pt>
                <c:pt idx="305">
                  <c:v>1.8346418215763091E-3</c:v>
                </c:pt>
                <c:pt idx="306">
                  <c:v>1.8495418150970696E-3</c:v>
                </c:pt>
                <c:pt idx="307">
                  <c:v>1.8659615732866579E-3</c:v>
                </c:pt>
                <c:pt idx="308">
                  <c:v>1.8517764019771691E-3</c:v>
                </c:pt>
                <c:pt idx="309">
                  <c:v>1.864729575973715E-3</c:v>
                </c:pt>
                <c:pt idx="310">
                  <c:v>1.8811915719551269E-3</c:v>
                </c:pt>
                <c:pt idx="311">
                  <c:v>1.8948611399112645E-3</c:v>
                </c:pt>
                <c:pt idx="312">
                  <c:v>1.9124501251030846E-3</c:v>
                </c:pt>
                <c:pt idx="313">
                  <c:v>1.9282172923201283E-3</c:v>
                </c:pt>
                <c:pt idx="314">
                  <c:v>1.9432658650971812E-3</c:v>
                </c:pt>
                <c:pt idx="315">
                  <c:v>1.9605989223864936E-3</c:v>
                </c:pt>
                <c:pt idx="316">
                  <c:v>1.9734988748606147E-3</c:v>
                </c:pt>
                <c:pt idx="317">
                  <c:v>1.9912458881910836E-3</c:v>
                </c:pt>
                <c:pt idx="318">
                  <c:v>1.9757469359692418E-3</c:v>
                </c:pt>
                <c:pt idx="319">
                  <c:v>1.9889071643208437E-3</c:v>
                </c:pt>
                <c:pt idx="320">
                  <c:v>2.002086418580355E-3</c:v>
                </c:pt>
                <c:pt idx="321">
                  <c:v>2.0162826708616743E-3</c:v>
                </c:pt>
                <c:pt idx="322">
                  <c:v>2.0289330608658056E-3</c:v>
                </c:pt>
                <c:pt idx="323">
                  <c:v>2.0383382736203796E-3</c:v>
                </c:pt>
                <c:pt idx="324">
                  <c:v>2.0511093179420722E-3</c:v>
                </c:pt>
                <c:pt idx="325">
                  <c:v>2.0631741983448857E-3</c:v>
                </c:pt>
                <c:pt idx="326">
                  <c:v>2.0779371260211438E-3</c:v>
                </c:pt>
                <c:pt idx="327">
                  <c:v>2.0890366140547236E-3</c:v>
                </c:pt>
                <c:pt idx="328">
                  <c:v>2.072457514603302E-3</c:v>
                </c:pt>
                <c:pt idx="329">
                  <c:v>2.0884441666266466E-3</c:v>
                </c:pt>
                <c:pt idx="330">
                  <c:v>2.1049248503944152E-3</c:v>
                </c:pt>
                <c:pt idx="331">
                  <c:v>2.1212127642263046E-3</c:v>
                </c:pt>
                <c:pt idx="332">
                  <c:v>2.1374993919398926E-3</c:v>
                </c:pt>
                <c:pt idx="333">
                  <c:v>2.1550853327759263E-3</c:v>
                </c:pt>
                <c:pt idx="334">
                  <c:v>2.1708868207873868E-3</c:v>
                </c:pt>
                <c:pt idx="335">
                  <c:v>2.1855723112504033E-3</c:v>
                </c:pt>
                <c:pt idx="336">
                  <c:v>2.2008404280602278E-3</c:v>
                </c:pt>
                <c:pt idx="337">
                  <c:v>2.2140961042372313E-3</c:v>
                </c:pt>
                <c:pt idx="338">
                  <c:v>2.1971022928459999E-3</c:v>
                </c:pt>
                <c:pt idx="339">
                  <c:v>2.2181341499462222E-3</c:v>
                </c:pt>
                <c:pt idx="340">
                  <c:v>2.2399993994520824E-3</c:v>
                </c:pt>
                <c:pt idx="341">
                  <c:v>2.2608865384050928E-3</c:v>
                </c:pt>
                <c:pt idx="342">
                  <c:v>2.2831801147542158E-3</c:v>
                </c:pt>
                <c:pt idx="343">
                  <c:v>2.3065302743888027E-3</c:v>
                </c:pt>
                <c:pt idx="344">
                  <c:v>2.3259066592486162E-3</c:v>
                </c:pt>
                <c:pt idx="345">
                  <c:v>2.3479258782377532E-3</c:v>
                </c:pt>
                <c:pt idx="346">
                  <c:v>2.3669538136186679E-3</c:v>
                </c:pt>
                <c:pt idx="347">
                  <c:v>2.3881449799227602E-3</c:v>
                </c:pt>
                <c:pt idx="348">
                  <c:v>2.371537114071536E-3</c:v>
                </c:pt>
                <c:pt idx="349">
                  <c:v>2.3922244664480109E-3</c:v>
                </c:pt>
                <c:pt idx="350">
                  <c:v>2.4126557400202995E-3</c:v>
                </c:pt>
                <c:pt idx="351">
                  <c:v>2.4342147430634043E-3</c:v>
                </c:pt>
                <c:pt idx="352">
                  <c:v>2.4527265129293411E-3</c:v>
                </c:pt>
                <c:pt idx="353">
                  <c:v>2.4718819345081384E-3</c:v>
                </c:pt>
                <c:pt idx="354">
                  <c:v>2.4888266753959401E-3</c:v>
                </c:pt>
                <c:pt idx="355">
                  <c:v>2.49986747779107E-3</c:v>
                </c:pt>
                <c:pt idx="356">
                  <c:v>2.5171606156680036E-3</c:v>
                </c:pt>
                <c:pt idx="357">
                  <c:v>2.5291941510956106E-3</c:v>
                </c:pt>
                <c:pt idx="358">
                  <c:v>2.5048922496703897E-3</c:v>
                </c:pt>
                <c:pt idx="359">
                  <c:v>2.5196394454650791E-3</c:v>
                </c:pt>
                <c:pt idx="360">
                  <c:v>2.533316698968171E-3</c:v>
                </c:pt>
                <c:pt idx="361">
                  <c:v>2.5469401495583016E-3</c:v>
                </c:pt>
                <c:pt idx="362">
                  <c:v>2.5626712327503579E-3</c:v>
                </c:pt>
                <c:pt idx="363">
                  <c:v>2.5741646190261089E-3</c:v>
                </c:pt>
                <c:pt idx="364">
                  <c:v>2.5935216795492221E-3</c:v>
                </c:pt>
                <c:pt idx="365">
                  <c:v>2.6073374747117902E-3</c:v>
                </c:pt>
                <c:pt idx="366">
                  <c:v>2.6211259849378342E-3</c:v>
                </c:pt>
                <c:pt idx="367">
                  <c:v>2.6387673237221894E-3</c:v>
                </c:pt>
                <c:pt idx="368">
                  <c:v>2.6147698209539956E-3</c:v>
                </c:pt>
                <c:pt idx="369">
                  <c:v>2.6295777034752704E-3</c:v>
                </c:pt>
                <c:pt idx="370">
                  <c:v>2.6470343740931149E-3</c:v>
                </c:pt>
                <c:pt idx="371">
                  <c:v>2.6642000549874064E-3</c:v>
                </c:pt>
                <c:pt idx="372">
                  <c:v>2.680882232951559E-3</c:v>
                </c:pt>
                <c:pt idx="373">
                  <c:v>2.6951054894048007E-3</c:v>
                </c:pt>
                <c:pt idx="374">
                  <c:v>2.7107481492317617E-3</c:v>
                </c:pt>
                <c:pt idx="375">
                  <c:v>2.7257783067138985E-3</c:v>
                </c:pt>
                <c:pt idx="376">
                  <c:v>2.7417544967456575E-3</c:v>
                </c:pt>
                <c:pt idx="377">
                  <c:v>2.751915965031848E-3</c:v>
                </c:pt>
                <c:pt idx="378">
                  <c:v>2.7307179268590801E-3</c:v>
                </c:pt>
                <c:pt idx="379">
                  <c:v>2.7438042741166893E-3</c:v>
                </c:pt>
                <c:pt idx="380">
                  <c:v>2.7584418378430171E-3</c:v>
                </c:pt>
                <c:pt idx="381">
                  <c:v>2.7746745995061075E-3</c:v>
                </c:pt>
                <c:pt idx="382">
                  <c:v>2.7931412325606208E-3</c:v>
                </c:pt>
                <c:pt idx="383">
                  <c:v>2.8117089924956048E-3</c:v>
                </c:pt>
                <c:pt idx="384">
                  <c:v>2.8309431865671665E-3</c:v>
                </c:pt>
                <c:pt idx="385">
                  <c:v>2.842390775189405E-3</c:v>
                </c:pt>
                <c:pt idx="386">
                  <c:v>2.8590877042144469E-3</c:v>
                </c:pt>
                <c:pt idx="387">
                  <c:v>2.8724708922390173E-3</c:v>
                </c:pt>
                <c:pt idx="388">
                  <c:v>2.8484546785725873E-3</c:v>
                </c:pt>
                <c:pt idx="389">
                  <c:v>2.8615433479949534E-3</c:v>
                </c:pt>
                <c:pt idx="390">
                  <c:v>2.8738914003597019E-3</c:v>
                </c:pt>
                <c:pt idx="391">
                  <c:v>2.8856394717062146E-3</c:v>
                </c:pt>
                <c:pt idx="392">
                  <c:v>2.8979317948504813E-3</c:v>
                </c:pt>
                <c:pt idx="393">
                  <c:v>2.9149128342341687E-3</c:v>
                </c:pt>
                <c:pt idx="394">
                  <c:v>2.9321540200704537E-3</c:v>
                </c:pt>
                <c:pt idx="395">
                  <c:v>2.9507129574498814E-3</c:v>
                </c:pt>
                <c:pt idx="396">
                  <c:v>2.9703779404458906E-3</c:v>
                </c:pt>
                <c:pt idx="397">
                  <c:v>2.9923636695676063E-3</c:v>
                </c:pt>
                <c:pt idx="398">
                  <c:v>2.9738974263170239E-3</c:v>
                </c:pt>
                <c:pt idx="399">
                  <c:v>2.9945735261450073E-3</c:v>
                </c:pt>
                <c:pt idx="400">
                  <c:v>3.017489992450485E-3</c:v>
                </c:pt>
                <c:pt idx="401">
                  <c:v>3.0368600640977316E-3</c:v>
                </c:pt>
                <c:pt idx="402">
                  <c:v>3.0586848870749993E-3</c:v>
                </c:pt>
                <c:pt idx="403">
                  <c:v>3.0795809864764272E-3</c:v>
                </c:pt>
                <c:pt idx="404">
                  <c:v>3.1013725114131222E-3</c:v>
                </c:pt>
                <c:pt idx="405">
                  <c:v>3.1178416883802427E-3</c:v>
                </c:pt>
                <c:pt idx="406">
                  <c:v>3.1394984519072561E-3</c:v>
                </c:pt>
                <c:pt idx="407">
                  <c:v>3.1597310536674236E-3</c:v>
                </c:pt>
                <c:pt idx="408">
                  <c:v>3.1365798903444596E-3</c:v>
                </c:pt>
                <c:pt idx="409">
                  <c:v>3.1536558713781988E-3</c:v>
                </c:pt>
                <c:pt idx="410">
                  <c:v>3.1673214698497727E-3</c:v>
                </c:pt>
                <c:pt idx="411">
                  <c:v>3.1866715165224753E-3</c:v>
                </c:pt>
                <c:pt idx="412">
                  <c:v>3.2076015019393048E-3</c:v>
                </c:pt>
                <c:pt idx="413">
                  <c:v>3.2213228511054856E-3</c:v>
                </c:pt>
                <c:pt idx="414">
                  <c:v>3.2459772188770369E-3</c:v>
                </c:pt>
                <c:pt idx="415">
                  <c:v>3.2642216606494469E-3</c:v>
                </c:pt>
                <c:pt idx="416">
                  <c:v>3.2863837367694032E-3</c:v>
                </c:pt>
                <c:pt idx="417">
                  <c:v>3.2992352898458398E-3</c:v>
                </c:pt>
                <c:pt idx="418">
                  <c:v>3.2752313308211465E-3</c:v>
                </c:pt>
                <c:pt idx="419">
                  <c:v>3.2823936554367771E-3</c:v>
                </c:pt>
                <c:pt idx="420">
                  <c:v>3.2989003431508766E-3</c:v>
                </c:pt>
                <c:pt idx="421">
                  <c:v>3.3130034896162791E-3</c:v>
                </c:pt>
                <c:pt idx="422">
                  <c:v>3.3301153328271389E-3</c:v>
                </c:pt>
                <c:pt idx="423">
                  <c:v>3.3453998503968243E-3</c:v>
                </c:pt>
                <c:pt idx="424">
                  <c:v>3.3623858652953335E-3</c:v>
                </c:pt>
                <c:pt idx="425">
                  <c:v>3.382521354074644E-3</c:v>
                </c:pt>
                <c:pt idx="426">
                  <c:v>3.3978997730599154E-3</c:v>
                </c:pt>
                <c:pt idx="427">
                  <c:v>3.4177193128550618E-3</c:v>
                </c:pt>
                <c:pt idx="428">
                  <c:v>3.3995831170849098E-3</c:v>
                </c:pt>
                <c:pt idx="429">
                  <c:v>3.4140801493454808E-3</c:v>
                </c:pt>
                <c:pt idx="430">
                  <c:v>3.4333752608818745E-3</c:v>
                </c:pt>
                <c:pt idx="431">
                  <c:v>3.4494396893866787E-3</c:v>
                </c:pt>
                <c:pt idx="432">
                  <c:v>3.4731194542406024E-3</c:v>
                </c:pt>
                <c:pt idx="433">
                  <c:v>3.4963930256645616E-3</c:v>
                </c:pt>
                <c:pt idx="434">
                  <c:v>3.5155096360495355E-3</c:v>
                </c:pt>
                <c:pt idx="435">
                  <c:v>3.5397844100858973E-3</c:v>
                </c:pt>
                <c:pt idx="436">
                  <c:v>3.5672220918876074E-3</c:v>
                </c:pt>
                <c:pt idx="437">
                  <c:v>3.583788765845562E-3</c:v>
                </c:pt>
                <c:pt idx="438">
                  <c:v>3.5601397089851396E-3</c:v>
                </c:pt>
                <c:pt idx="439">
                  <c:v>3.5806934364845055E-3</c:v>
                </c:pt>
                <c:pt idx="440">
                  <c:v>3.6051546414643375E-3</c:v>
                </c:pt>
                <c:pt idx="441">
                  <c:v>3.6276243922855507E-3</c:v>
                </c:pt>
                <c:pt idx="442">
                  <c:v>3.6433458184509733E-3</c:v>
                </c:pt>
                <c:pt idx="443">
                  <c:v>3.6661002185602041E-3</c:v>
                </c:pt>
                <c:pt idx="444">
                  <c:v>3.6849551529787852E-3</c:v>
                </c:pt>
                <c:pt idx="445">
                  <c:v>3.7068872361751205E-3</c:v>
                </c:pt>
                <c:pt idx="446">
                  <c:v>3.7390899275272357E-3</c:v>
                </c:pt>
                <c:pt idx="447">
                  <c:v>3.7642685277353605E-3</c:v>
                </c:pt>
                <c:pt idx="448">
                  <c:v>3.7446472795385167E-3</c:v>
                </c:pt>
                <c:pt idx="449">
                  <c:v>3.7690471590965178E-3</c:v>
                </c:pt>
                <c:pt idx="450">
                  <c:v>3.8000713944467295E-3</c:v>
                </c:pt>
                <c:pt idx="451">
                  <c:v>3.8306252201235408E-3</c:v>
                </c:pt>
                <c:pt idx="452">
                  <c:v>3.8588627096909928E-3</c:v>
                </c:pt>
                <c:pt idx="453">
                  <c:v>3.8892852809368486E-3</c:v>
                </c:pt>
                <c:pt idx="454">
                  <c:v>3.9090018233111663E-3</c:v>
                </c:pt>
                <c:pt idx="455">
                  <c:v>3.9290102089096553E-3</c:v>
                </c:pt>
                <c:pt idx="456">
                  <c:v>3.9418221390773956E-3</c:v>
                </c:pt>
                <c:pt idx="457">
                  <c:v>3.9577226528948123E-3</c:v>
                </c:pt>
                <c:pt idx="458">
                  <c:v>3.9280341278178669E-3</c:v>
                </c:pt>
                <c:pt idx="459">
                  <c:v>3.9490642011388317E-3</c:v>
                </c:pt>
                <c:pt idx="460">
                  <c:v>3.9632216326774498E-3</c:v>
                </c:pt>
                <c:pt idx="461">
                  <c:v>3.9759139477470997E-3</c:v>
                </c:pt>
                <c:pt idx="462">
                  <c:v>3.9983264964397296E-3</c:v>
                </c:pt>
                <c:pt idx="463">
                  <c:v>4.0211495088599723E-3</c:v>
                </c:pt>
                <c:pt idx="464">
                  <c:v>4.0377624671074728E-3</c:v>
                </c:pt>
                <c:pt idx="465">
                  <c:v>4.0580664900275662E-3</c:v>
                </c:pt>
                <c:pt idx="466">
                  <c:v>4.0783039129196012E-3</c:v>
                </c:pt>
                <c:pt idx="467">
                  <c:v>4.0940323449811982E-3</c:v>
                </c:pt>
                <c:pt idx="468">
                  <c:v>4.0650472143413273E-3</c:v>
                </c:pt>
                <c:pt idx="469">
                  <c:v>4.0802181453123091E-3</c:v>
                </c:pt>
                <c:pt idx="470">
                  <c:v>4.0954578996123892E-3</c:v>
                </c:pt>
                <c:pt idx="471">
                  <c:v>4.1035506930333495E-3</c:v>
                </c:pt>
                <c:pt idx="472">
                  <c:v>4.0956300686506349E-3</c:v>
                </c:pt>
                <c:pt idx="473">
                  <c:v>4.1107231218485306E-3</c:v>
                </c:pt>
                <c:pt idx="474">
                  <c:v>4.1261040085945246E-3</c:v>
                </c:pt>
                <c:pt idx="475">
                  <c:v>4.1411431759813136E-3</c:v>
                </c:pt>
                <c:pt idx="476">
                  <c:v>4.1661926507355167E-3</c:v>
                </c:pt>
                <c:pt idx="477">
                  <c:v>4.1793305621275955E-3</c:v>
                </c:pt>
                <c:pt idx="478">
                  <c:v>4.1532736915222569E-3</c:v>
                </c:pt>
                <c:pt idx="479">
                  <c:v>4.1870207146280005E-3</c:v>
                </c:pt>
                <c:pt idx="480">
                  <c:v>4.2015582602902063E-3</c:v>
                </c:pt>
                <c:pt idx="481">
                  <c:v>4.2223619767436391E-3</c:v>
                </c:pt>
                <c:pt idx="482">
                  <c:v>4.2467264311476438E-3</c:v>
                </c:pt>
                <c:pt idx="483">
                  <c:v>4.2619528803114351E-3</c:v>
                </c:pt>
                <c:pt idx="484">
                  <c:v>4.267144668263302E-3</c:v>
                </c:pt>
                <c:pt idx="485">
                  <c:v>4.2764619790107749E-3</c:v>
                </c:pt>
                <c:pt idx="486">
                  <c:v>4.2917759288615721E-3</c:v>
                </c:pt>
                <c:pt idx="487">
                  <c:v>4.3066079590157137E-3</c:v>
                </c:pt>
                <c:pt idx="488">
                  <c:v>4.2792388076082792E-3</c:v>
                </c:pt>
                <c:pt idx="489">
                  <c:v>4.2961467370968894E-3</c:v>
                </c:pt>
                <c:pt idx="490">
                  <c:v>4.30719033232645E-3</c:v>
                </c:pt>
                <c:pt idx="491">
                  <c:v>4.3150781384319247E-3</c:v>
                </c:pt>
                <c:pt idx="492">
                  <c:v>4.329588063775848E-3</c:v>
                </c:pt>
                <c:pt idx="493">
                  <c:v>4.3457864959837141E-3</c:v>
                </c:pt>
                <c:pt idx="494">
                  <c:v>4.3554393097690733E-3</c:v>
                </c:pt>
                <c:pt idx="495">
                  <c:v>4.3655374424494365E-3</c:v>
                </c:pt>
                <c:pt idx="496">
                  <c:v>4.3694223164710303E-3</c:v>
                </c:pt>
                <c:pt idx="497">
                  <c:v>4.3842226591457884E-3</c:v>
                </c:pt>
                <c:pt idx="498">
                  <c:v>4.3461962590392996E-3</c:v>
                </c:pt>
                <c:pt idx="499">
                  <c:v>4.350648703470566E-3</c:v>
                </c:pt>
                <c:pt idx="500">
                  <c:v>4.3591853744983158E-3</c:v>
                </c:pt>
                <c:pt idx="501">
                  <c:v>4.3690701837030407E-3</c:v>
                </c:pt>
                <c:pt idx="502">
                  <c:v>4.3895226386005126E-3</c:v>
                </c:pt>
                <c:pt idx="503">
                  <c:v>4.4022856937761872E-3</c:v>
                </c:pt>
                <c:pt idx="504">
                  <c:v>4.4287963434611246E-3</c:v>
                </c:pt>
                <c:pt idx="505">
                  <c:v>4.4447095823900639E-3</c:v>
                </c:pt>
                <c:pt idx="506">
                  <c:v>4.4547644824026724E-3</c:v>
                </c:pt>
                <c:pt idx="507">
                  <c:v>4.4810890066615703E-3</c:v>
                </c:pt>
                <c:pt idx="508">
                  <c:v>4.4516394464222779E-3</c:v>
                </c:pt>
                <c:pt idx="509">
                  <c:v>4.4731124563470465E-3</c:v>
                </c:pt>
                <c:pt idx="510">
                  <c:v>4.4941823313386685E-3</c:v>
                </c:pt>
                <c:pt idx="511">
                  <c:v>4.5003265774766869E-3</c:v>
                </c:pt>
                <c:pt idx="512">
                  <c:v>4.5278392357568373E-3</c:v>
                </c:pt>
                <c:pt idx="513">
                  <c:v>4.5429890224309268E-3</c:v>
                </c:pt>
                <c:pt idx="514">
                  <c:v>4.5561937633264472E-3</c:v>
                </c:pt>
                <c:pt idx="515">
                  <c:v>4.5828523541727242E-3</c:v>
                </c:pt>
                <c:pt idx="516">
                  <c:v>4.5986783915698123E-3</c:v>
                </c:pt>
                <c:pt idx="517">
                  <c:v>4.6226488062980839E-3</c:v>
                </c:pt>
                <c:pt idx="518">
                  <c:v>4.583202584966045E-3</c:v>
                </c:pt>
                <c:pt idx="519">
                  <c:v>4.5950493217467902E-3</c:v>
                </c:pt>
                <c:pt idx="520">
                  <c:v>4.6162759332887661E-3</c:v>
                </c:pt>
                <c:pt idx="521">
                  <c:v>4.623299179921124E-3</c:v>
                </c:pt>
                <c:pt idx="522">
                  <c:v>4.6386811409554595E-3</c:v>
                </c:pt>
                <c:pt idx="523">
                  <c:v>4.6551498610984511E-3</c:v>
                </c:pt>
                <c:pt idx="524">
                  <c:v>4.6725442764346068E-3</c:v>
                </c:pt>
                <c:pt idx="525">
                  <c:v>4.6829179424744743E-3</c:v>
                </c:pt>
                <c:pt idx="526">
                  <c:v>4.6952203161489264E-3</c:v>
                </c:pt>
                <c:pt idx="527">
                  <c:v>4.7182595706015311E-3</c:v>
                </c:pt>
                <c:pt idx="528">
                  <c:v>4.6886381175057865E-3</c:v>
                </c:pt>
                <c:pt idx="529">
                  <c:v>4.7040868544950872E-3</c:v>
                </c:pt>
                <c:pt idx="530">
                  <c:v>4.7224759801180313E-3</c:v>
                </c:pt>
                <c:pt idx="531">
                  <c:v>4.7287562773848874E-3</c:v>
                </c:pt>
                <c:pt idx="532">
                  <c:v>4.7390473284041222E-3</c:v>
                </c:pt>
                <c:pt idx="533">
                  <c:v>4.7584843082242078E-3</c:v>
                </c:pt>
                <c:pt idx="534">
                  <c:v>4.766743953951577E-3</c:v>
                </c:pt>
                <c:pt idx="535">
                  <c:v>4.7898100216808197E-3</c:v>
                </c:pt>
                <c:pt idx="536">
                  <c:v>4.8091919435199904E-3</c:v>
                </c:pt>
                <c:pt idx="537">
                  <c:v>4.8192671743506185E-3</c:v>
                </c:pt>
                <c:pt idx="538">
                  <c:v>4.7883371062919294E-3</c:v>
                </c:pt>
                <c:pt idx="539">
                  <c:v>4.8208102567735217E-3</c:v>
                </c:pt>
                <c:pt idx="540">
                  <c:v>4.8443080302166611E-3</c:v>
                </c:pt>
                <c:pt idx="541">
                  <c:v>4.863892481970231E-3</c:v>
                </c:pt>
                <c:pt idx="542">
                  <c:v>4.87659734822379E-3</c:v>
                </c:pt>
                <c:pt idx="543">
                  <c:v>4.8946772453479937E-3</c:v>
                </c:pt>
                <c:pt idx="544">
                  <c:v>4.9172933232738041E-3</c:v>
                </c:pt>
                <c:pt idx="545">
                  <c:v>4.9125821525381041E-3</c:v>
                </c:pt>
                <c:pt idx="546">
                  <c:v>4.9316639793142783E-3</c:v>
                </c:pt>
                <c:pt idx="547">
                  <c:v>4.9349828745126213E-3</c:v>
                </c:pt>
                <c:pt idx="548">
                  <c:v>4.894605854537497E-3</c:v>
                </c:pt>
                <c:pt idx="549">
                  <c:v>4.9049933958788183E-3</c:v>
                </c:pt>
                <c:pt idx="550">
                  <c:v>4.9097951026996663E-3</c:v>
                </c:pt>
                <c:pt idx="551">
                  <c:v>4.9227974356007304E-3</c:v>
                </c:pt>
                <c:pt idx="552">
                  <c:v>4.9426330566837385E-3</c:v>
                </c:pt>
                <c:pt idx="553">
                  <c:v>4.9482763872297072E-3</c:v>
                </c:pt>
                <c:pt idx="554">
                  <c:v>4.9593257721497423E-3</c:v>
                </c:pt>
                <c:pt idx="555">
                  <c:v>4.9724124422482908E-3</c:v>
                </c:pt>
                <c:pt idx="556">
                  <c:v>4.9885910090640964E-3</c:v>
                </c:pt>
                <c:pt idx="557">
                  <c:v>5.0109366630889133E-3</c:v>
                </c:pt>
                <c:pt idx="558">
                  <c:v>4.9946599794690868E-3</c:v>
                </c:pt>
                <c:pt idx="559">
                  <c:v>5.0085676738234348E-3</c:v>
                </c:pt>
                <c:pt idx="560">
                  <c:v>5.0407222206810057E-3</c:v>
                </c:pt>
                <c:pt idx="561">
                  <c:v>5.0567632840766916E-3</c:v>
                </c:pt>
                <c:pt idx="562">
                  <c:v>5.0721381216707207E-3</c:v>
                </c:pt>
                <c:pt idx="563">
                  <c:v>5.0925772598012144E-3</c:v>
                </c:pt>
                <c:pt idx="564">
                  <c:v>5.1138533603854895E-3</c:v>
                </c:pt>
                <c:pt idx="565">
                  <c:v>5.138376957500866E-3</c:v>
                </c:pt>
                <c:pt idx="566">
                  <c:v>5.1363749571546168E-3</c:v>
                </c:pt>
                <c:pt idx="567">
                  <c:v>5.1373546606545122E-3</c:v>
                </c:pt>
                <c:pt idx="568">
                  <c:v>5.0990427201697041E-3</c:v>
                </c:pt>
                <c:pt idx="569">
                  <c:v>5.1199427871296112E-3</c:v>
                </c:pt>
                <c:pt idx="570">
                  <c:v>5.139054074750452E-3</c:v>
                </c:pt>
                <c:pt idx="571">
                  <c:v>5.1575805663835878E-3</c:v>
                </c:pt>
                <c:pt idx="572">
                  <c:v>5.1802726625898732E-3</c:v>
                </c:pt>
                <c:pt idx="573">
                  <c:v>5.2059466456828574E-3</c:v>
                </c:pt>
                <c:pt idx="574">
                  <c:v>5.2316176094583285E-3</c:v>
                </c:pt>
                <c:pt idx="575">
                  <c:v>5.2610167628880265E-3</c:v>
                </c:pt>
                <c:pt idx="576">
                  <c:v>5.3024013442002681E-3</c:v>
                </c:pt>
                <c:pt idx="577">
                  <c:v>5.3199430648590996E-3</c:v>
                </c:pt>
                <c:pt idx="578">
                  <c:v>5.30698133197247E-3</c:v>
                </c:pt>
                <c:pt idx="579">
                  <c:v>5.3476098739997048E-3</c:v>
                </c:pt>
                <c:pt idx="580">
                  <c:v>5.3907657771287811E-3</c:v>
                </c:pt>
                <c:pt idx="581">
                  <c:v>5.4344162971113018E-3</c:v>
                </c:pt>
                <c:pt idx="582">
                  <c:v>5.4575845640105307E-3</c:v>
                </c:pt>
                <c:pt idx="583">
                  <c:v>5.4930042935068292E-3</c:v>
                </c:pt>
                <c:pt idx="584">
                  <c:v>5.5207079264914085E-3</c:v>
                </c:pt>
                <c:pt idx="585">
                  <c:v>5.549908325939411E-3</c:v>
                </c:pt>
                <c:pt idx="586">
                  <c:v>5.5743789857781193E-3</c:v>
                </c:pt>
                <c:pt idx="587">
                  <c:v>5.6008817834581788E-3</c:v>
                </c:pt>
                <c:pt idx="588">
                  <c:v>5.5772232542599647E-3</c:v>
                </c:pt>
                <c:pt idx="589">
                  <c:v>5.6009007954932119E-3</c:v>
                </c:pt>
                <c:pt idx="590">
                  <c:v>5.6280789196532519E-3</c:v>
                </c:pt>
                <c:pt idx="591">
                  <c:v>5.6497591307709382E-3</c:v>
                </c:pt>
                <c:pt idx="592">
                  <c:v>5.6756649890335352E-3</c:v>
                </c:pt>
                <c:pt idx="593">
                  <c:v>5.6834950766421798E-3</c:v>
                </c:pt>
                <c:pt idx="594">
                  <c:v>5.7194788316864359E-3</c:v>
                </c:pt>
                <c:pt idx="595">
                  <c:v>5.7487667104234976E-3</c:v>
                </c:pt>
                <c:pt idx="596">
                  <c:v>5.7726577831877591E-3</c:v>
                </c:pt>
                <c:pt idx="597">
                  <c:v>5.809723155130524E-3</c:v>
                </c:pt>
                <c:pt idx="598">
                  <c:v>5.7889859543938851E-3</c:v>
                </c:pt>
                <c:pt idx="599">
                  <c:v>5.7985020898925132E-3</c:v>
                </c:pt>
                <c:pt idx="600">
                  <c:v>5.8195731362579257E-3</c:v>
                </c:pt>
                <c:pt idx="601">
                  <c:v>5.8355434662097482E-3</c:v>
                </c:pt>
                <c:pt idx="602">
                  <c:v>5.8720025697354553E-3</c:v>
                </c:pt>
                <c:pt idx="603">
                  <c:v>5.873173795861151E-3</c:v>
                </c:pt>
                <c:pt idx="604">
                  <c:v>5.8839060115854457E-3</c:v>
                </c:pt>
                <c:pt idx="605">
                  <c:v>5.8848265633479205E-3</c:v>
                </c:pt>
                <c:pt idx="606">
                  <c:v>5.8991410530388026E-3</c:v>
                </c:pt>
                <c:pt idx="607">
                  <c:v>5.9115036377135654E-3</c:v>
                </c:pt>
                <c:pt idx="608">
                  <c:v>5.8857491330055068E-3</c:v>
                </c:pt>
                <c:pt idx="609">
                  <c:v>5.8804812771967264E-3</c:v>
                </c:pt>
                <c:pt idx="610">
                  <c:v>5.8902496756034414E-3</c:v>
                </c:pt>
                <c:pt idx="611">
                  <c:v>5.9069232677658092E-3</c:v>
                </c:pt>
                <c:pt idx="612">
                  <c:v>5.9374638860481589E-3</c:v>
                </c:pt>
                <c:pt idx="613">
                  <c:v>5.9524674656173584E-3</c:v>
                </c:pt>
                <c:pt idx="614">
                  <c:v>5.959936323280457E-3</c:v>
                </c:pt>
                <c:pt idx="615">
                  <c:v>5.9778650443902681E-3</c:v>
                </c:pt>
                <c:pt idx="616">
                  <c:v>6.0009367125891206E-3</c:v>
                </c:pt>
                <c:pt idx="617">
                  <c:v>6.0137776874517246E-3</c:v>
                </c:pt>
                <c:pt idx="618">
                  <c:v>5.9832433285709882E-3</c:v>
                </c:pt>
                <c:pt idx="619">
                  <c:v>5.9797452931700896E-3</c:v>
                </c:pt>
                <c:pt idx="620">
                  <c:v>5.9781423793336154E-3</c:v>
                </c:pt>
                <c:pt idx="621">
                  <c:v>5.9998059610537153E-3</c:v>
                </c:pt>
                <c:pt idx="622">
                  <c:v>6.0116998837242948E-3</c:v>
                </c:pt>
                <c:pt idx="623">
                  <c:v>6.0206432504968863E-3</c:v>
                </c:pt>
                <c:pt idx="624">
                  <c:v>6.0397138024209955E-3</c:v>
                </c:pt>
                <c:pt idx="625">
                  <c:v>6.0575816136138067E-3</c:v>
                </c:pt>
                <c:pt idx="626">
                  <c:v>6.0860521173475438E-3</c:v>
                </c:pt>
                <c:pt idx="627">
                  <c:v>6.1226899774448548E-3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46720"/>
        <c:axId val="153589248"/>
      </c:scatterChart>
      <c:valAx>
        <c:axId val="153246720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3589248"/>
        <c:crosses val="autoZero"/>
        <c:crossBetween val="midCat"/>
        <c:majorUnit val="0.01"/>
        <c:minorUnit val="5.0000000000000001E-3"/>
      </c:valAx>
      <c:valAx>
        <c:axId val="15358924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324672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C00000"/>
              </a:solidFill>
              <a:ln w="6350">
                <a:solidFill>
                  <a:srgbClr val="C0000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4.4270932823962994E-2</c:v>
                </c:pt>
                <c:pt idx="1">
                  <c:v>8.5067335488702156E-2</c:v>
                </c:pt>
                <c:pt idx="2">
                  <c:v>0.58938316470084828</c:v>
                </c:pt>
                <c:pt idx="3">
                  <c:v>0.90237486330147476</c:v>
                </c:pt>
                <c:pt idx="4">
                  <c:v>0.45203229420505409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170496"/>
        <c:axId val="154189824"/>
      </c:scatterChart>
      <c:valAx>
        <c:axId val="154170496"/>
        <c:scaling>
          <c:orientation val="minMax"/>
          <c:max val="2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189824"/>
        <c:crosses val="autoZero"/>
        <c:crossBetween val="midCat"/>
        <c:majorUnit val="1"/>
        <c:minorUnit val="0.5"/>
      </c:valAx>
      <c:valAx>
        <c:axId val="15418982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17049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11</xdr:col>
      <xdr:colOff>771525</xdr:colOff>
      <xdr:row>10</xdr:row>
      <xdr:rowOff>19050</xdr:rowOff>
    </xdr:from>
    <xdr:to>
      <xdr:col>15</xdr:col>
      <xdr:colOff>603525</xdr:colOff>
      <xdr:row>25</xdr:row>
      <xdr:rowOff>110175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581026</xdr:colOff>
      <xdr:row>10</xdr:row>
      <xdr:rowOff>19050</xdr:rowOff>
    </xdr:from>
    <xdr:to>
      <xdr:col>16</xdr:col>
      <xdr:colOff>369826</xdr:colOff>
      <xdr:row>25</xdr:row>
      <xdr:rowOff>110175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361951</xdr:colOff>
      <xdr:row>10</xdr:row>
      <xdr:rowOff>19050</xdr:rowOff>
    </xdr:from>
    <xdr:to>
      <xdr:col>17</xdr:col>
      <xdr:colOff>150751</xdr:colOff>
      <xdr:row>25</xdr:row>
      <xdr:rowOff>110175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142876</xdr:colOff>
      <xdr:row>10</xdr:row>
      <xdr:rowOff>19050</xdr:rowOff>
    </xdr:from>
    <xdr:to>
      <xdr:col>18</xdr:col>
      <xdr:colOff>541276</xdr:colOff>
      <xdr:row>25</xdr:row>
      <xdr:rowOff>110175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48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9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78" name="Object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52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53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200025</xdr:colOff>
          <xdr:row>0</xdr:row>
          <xdr:rowOff>9525</xdr:rowOff>
        </xdr:from>
        <xdr:to>
          <xdr:col>6</xdr:col>
          <xdr:colOff>685800</xdr:colOff>
          <xdr:row>1</xdr:row>
          <xdr:rowOff>0</xdr:rowOff>
        </xdr:to>
        <xdr:sp macro="" textlink="">
          <xdr:nvSpPr>
            <xdr:cNvPr id="1179" name="Object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12" sqref="H12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0" customWidth="1"/>
    <col min="8" max="8" width="13.28515625" style="42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9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2"/>
      <c r="F1" s="43"/>
      <c r="G1" s="43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4"/>
      <c r="F2" s="44"/>
      <c r="G2" s="44"/>
      <c r="I2" s="32"/>
      <c r="M2" s="12"/>
      <c r="N2" s="12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40">
        <f t="shared" ref="E3:E66" si="0" xml:space="preserve"> (H$4+H$7*LN(D3)+H$10/LN(D3))^-1</f>
        <v>243.83523057947923</v>
      </c>
      <c r="F3" s="40">
        <f xml:space="preserve"> E3^2*ABS(H$10/(LN(D3))^2-H$7)*SQRT(1/C3+1/B3)/(SQRT(11*2))</f>
        <v>2.7091410995847207</v>
      </c>
      <c r="G3" s="40">
        <f xml:space="preserve"> F3/E3</f>
        <v>1.1110540068990003E-2</v>
      </c>
      <c r="H3" s="45" t="s">
        <v>4</v>
      </c>
      <c r="I3" s="33">
        <v>7.4999999999999997E-2</v>
      </c>
      <c r="J3" s="34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40">
        <f t="shared" si="0"/>
        <v>246.47532022553949</v>
      </c>
      <c r="F4" s="40">
        <f xml:space="preserve"> E4^2*ABS(H$10/(LN(D4))^2-H$7)*SQRT(1/C4+1/B4)/(SQRT(11*3))</f>
        <v>1.8624671811220697</v>
      </c>
      <c r="G4" s="40">
        <f xml:space="preserve"> F4/E4</f>
        <v>7.5564043467630029E-3</v>
      </c>
      <c r="H4" s="45">
        <v>-2.6054072000000001E-2</v>
      </c>
      <c r="I4" s="33">
        <v>0.156</v>
      </c>
      <c r="J4" s="34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40">
        <f t="shared" si="0"/>
        <v>248.28264529249961</v>
      </c>
      <c r="F5" s="40">
        <f t="shared" ref="F5:F10" si="1" xml:space="preserve"> E5^2*ABS(H$10/(LN(D5))^2-H$7)*SQRT(1/C5+1/B5)/(SQRT(11*3))</f>
        <v>1.5156491265198919</v>
      </c>
      <c r="G5" s="40">
        <f t="shared" ref="G5:G68" si="2" xml:space="preserve"> F5/E5</f>
        <v>6.1045310868760843E-3</v>
      </c>
      <c r="H5" s="46"/>
      <c r="I5" s="33">
        <v>0.216</v>
      </c>
      <c r="J5" s="34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40">
        <f xml:space="preserve"> ABS(N5-E126)</f>
        <v>4.4270932823962994E-2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40">
        <f t="shared" si="0"/>
        <v>249.2459668216683</v>
      </c>
      <c r="F6" s="40">
        <f t="shared" si="1"/>
        <v>1.3485453234385967</v>
      </c>
      <c r="G6" s="40">
        <f t="shared" si="2"/>
        <v>5.4105000800412561E-3</v>
      </c>
      <c r="H6" s="45" t="s">
        <v>5</v>
      </c>
      <c r="I6" s="33">
        <v>0.438</v>
      </c>
      <c r="J6" s="34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40">
        <f xml:space="preserve"> ABS(N6-E231)</f>
        <v>8.5067335488702156E-2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40">
        <f t="shared" si="0"/>
        <v>250.22265154363089</v>
      </c>
      <c r="F7" s="40">
        <f t="shared" si="1"/>
        <v>1.2541511696813514</v>
      </c>
      <c r="G7" s="40">
        <f t="shared" si="2"/>
        <v>5.0121408351500394E-3</v>
      </c>
      <c r="H7" s="45">
        <v>7.6959840000000003E-3</v>
      </c>
      <c r="I7" s="33">
        <v>0.55100000000000005</v>
      </c>
      <c r="J7" s="34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40">
        <f xml:space="preserve"> ABS(N7-E296)</f>
        <v>0.58938316470084828</v>
      </c>
      <c r="Q7" s="8"/>
    </row>
    <row r="8" spans="1:17" ht="15" x14ac:dyDescent="0.25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40">
        <f t="shared" si="0"/>
        <v>250.77250692699812</v>
      </c>
      <c r="F8" s="40">
        <f t="shared" si="1"/>
        <v>1.2357029670966952</v>
      </c>
      <c r="G8" s="40">
        <f t="shared" si="2"/>
        <v>4.9275854926808952E-3</v>
      </c>
      <c r="H8" s="46"/>
      <c r="I8" s="33">
        <v>0.82599999999999996</v>
      </c>
      <c r="J8" s="34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40">
        <f xml:space="preserve"> ABS(N8-E376)</f>
        <v>0.90237486330147476</v>
      </c>
      <c r="Q8" s="8"/>
    </row>
    <row r="9" spans="1:17" ht="15" x14ac:dyDescent="0.25">
      <c r="A9" s="1">
        <v>0.192</v>
      </c>
      <c r="B9" s="15">
        <v>1999.333333</v>
      </c>
      <c r="C9" s="15">
        <v>249.33333329999999</v>
      </c>
      <c r="D9" s="15">
        <v>8.7453292810000001</v>
      </c>
      <c r="E9" s="40">
        <f t="shared" si="0"/>
        <v>253.00443487985112</v>
      </c>
      <c r="F9" s="40">
        <f t="shared" si="1"/>
        <v>1.1634617667681606</v>
      </c>
      <c r="G9" s="40">
        <f t="shared" si="2"/>
        <v>4.5985825004240541E-3</v>
      </c>
      <c r="H9" s="45" t="s">
        <v>6</v>
      </c>
      <c r="I9" s="33">
        <v>0.95599999999999996</v>
      </c>
      <c r="J9" s="34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40">
        <f xml:space="preserve"> ABS(N9-E485)</f>
        <v>0.45203229420505409</v>
      </c>
      <c r="Q9" s="8"/>
    </row>
    <row r="10" spans="1:17" ht="15" x14ac:dyDescent="0.25">
      <c r="A10" s="1">
        <v>0.216</v>
      </c>
      <c r="B10" s="15">
        <v>1914.333333</v>
      </c>
      <c r="C10" s="15">
        <v>236</v>
      </c>
      <c r="D10" s="15">
        <v>8.5770366469999999</v>
      </c>
      <c r="E10" s="40">
        <f t="shared" si="0"/>
        <v>254.88287510844629</v>
      </c>
      <c r="F10" s="40">
        <f t="shared" si="1"/>
        <v>1.1258903773524025</v>
      </c>
      <c r="G10" s="40">
        <f t="shared" si="2"/>
        <v>4.4172852996630877E-3</v>
      </c>
      <c r="H10" s="45">
        <v>2.8879649E-2</v>
      </c>
      <c r="I10" s="33">
        <v>1.351</v>
      </c>
      <c r="J10" s="34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40">
        <f t="shared" si="0"/>
        <v>256.39639901032461</v>
      </c>
      <c r="F11" s="40">
        <f xml:space="preserve"> E11^2*ABS(H$10/(LN(D11))^2-H$7)*SQRT(1/C11+1/B11)/(SQRT(11*5))</f>
        <v>0.84383650741234761</v>
      </c>
      <c r="G11" s="40">
        <f t="shared" si="2"/>
        <v>3.2911402448299121E-3</v>
      </c>
      <c r="I11" s="33">
        <v>1.4630000000000001</v>
      </c>
      <c r="J11" s="34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40">
        <f t="shared" si="0"/>
        <v>257.37139236228239</v>
      </c>
      <c r="F12" s="40">
        <f t="shared" ref="F12:F20" si="3" xml:space="preserve"> E12^2*ABS(H$10/(LN(D12))^2-H$7)*SQRT(1/C12+1/B12)/(SQRT(11*5))</f>
        <v>0.81393263945454963</v>
      </c>
      <c r="G12" s="40">
        <f t="shared" si="2"/>
        <v>3.1624829472455033E-3</v>
      </c>
      <c r="I12" s="33">
        <v>1.5</v>
      </c>
      <c r="J12" s="34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40">
        <f t="shared" si="0"/>
        <v>257.73877728522029</v>
      </c>
      <c r="F13" s="40">
        <f t="shared" si="3"/>
        <v>0.8184274259508777</v>
      </c>
      <c r="G13" s="40">
        <f t="shared" si="2"/>
        <v>3.1754144043493505E-3</v>
      </c>
      <c r="I13" s="33">
        <v>1.6759999999999999</v>
      </c>
      <c r="J13" s="34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40">
        <f t="shared" si="0"/>
        <v>257.89882672886569</v>
      </c>
      <c r="F14" s="40">
        <f t="shared" si="3"/>
        <v>0.82153885672804039</v>
      </c>
      <c r="G14" s="40">
        <f t="shared" si="2"/>
        <v>3.185508314048055E-3</v>
      </c>
      <c r="I14" s="33">
        <v>1.895</v>
      </c>
      <c r="J14" s="34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40">
        <f t="shared" si="0"/>
        <v>257.82937148234078</v>
      </c>
      <c r="F15" s="40">
        <f t="shared" si="3"/>
        <v>0.84076549579610149</v>
      </c>
      <c r="G15" s="40">
        <f t="shared" si="2"/>
        <v>3.2609376153006956E-3</v>
      </c>
      <c r="I15" s="33">
        <v>2.0489999999999999</v>
      </c>
      <c r="J15" s="34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40">
        <f t="shared" si="0"/>
        <v>257.73045842604461</v>
      </c>
      <c r="F16" s="40">
        <f t="shared" si="3"/>
        <v>0.84569107020061962</v>
      </c>
      <c r="G16" s="40">
        <f t="shared" si="2"/>
        <v>3.2813004538355308E-3</v>
      </c>
      <c r="I16" s="33">
        <v>2.5419999999999998</v>
      </c>
      <c r="J16" s="34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40">
        <f t="shared" si="0"/>
        <v>257.68975504693105</v>
      </c>
      <c r="F17" s="40">
        <f t="shared" si="3"/>
        <v>0.86103338617656389</v>
      </c>
      <c r="G17" s="40">
        <f t="shared" si="2"/>
        <v>3.341356686918929E-3</v>
      </c>
      <c r="I17" s="33">
        <v>2.9449999999999998</v>
      </c>
      <c r="J17" s="34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40">
        <f t="shared" si="0"/>
        <v>257.48993059733203</v>
      </c>
      <c r="F18" s="40">
        <f t="shared" si="3"/>
        <v>0.87737116892735068</v>
      </c>
      <c r="G18" s="40">
        <f t="shared" si="2"/>
        <v>3.407399920035714E-3</v>
      </c>
      <c r="I18" s="33">
        <v>3</v>
      </c>
      <c r="J18" s="34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40">
        <f t="shared" si="0"/>
        <v>257.50659276060117</v>
      </c>
      <c r="F19" s="40">
        <f t="shared" si="3"/>
        <v>0.88388554014566834</v>
      </c>
      <c r="G19" s="40">
        <f t="shared" si="2"/>
        <v>3.4324773228909108E-3</v>
      </c>
      <c r="I19" s="33">
        <v>3.2010000000000001</v>
      </c>
      <c r="J19" s="34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40">
        <f t="shared" si="0"/>
        <v>257.51606368238754</v>
      </c>
      <c r="F20" s="40">
        <f t="shared" si="3"/>
        <v>0.87459674687500755</v>
      </c>
      <c r="G20" s="40">
        <f t="shared" si="2"/>
        <v>3.3962803499268633E-3</v>
      </c>
      <c r="I20" s="33">
        <v>3.5230000000000001</v>
      </c>
      <c r="J20" s="34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40">
        <f t="shared" si="0"/>
        <v>257.61660537463291</v>
      </c>
      <c r="F21" s="40">
        <f xml:space="preserve"> E21^2*ABS(H$10/(LN(D21))^2-H$7)*SQRT(1/C21+1/B21)/(SQRT(11*7))</f>
        <v>0.74662277346764794</v>
      </c>
      <c r="G21" s="40">
        <f t="shared" si="2"/>
        <v>2.8981935088457874E-3</v>
      </c>
      <c r="I21" s="33">
        <v>3.798</v>
      </c>
      <c r="J21" s="34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40">
        <f t="shared" si="0"/>
        <v>257.44773982060894</v>
      </c>
      <c r="F22" s="40">
        <f t="shared" ref="F22:F30" si="4" xml:space="preserve"> E22^2*ABS(H$10/(LN(D22))^2-H$7)*SQRT(1/C22+1/B22)/(SQRT(11*7))</f>
        <v>0.76276396015163961</v>
      </c>
      <c r="G22" s="40">
        <f t="shared" si="2"/>
        <v>2.9627914414130725E-3</v>
      </c>
      <c r="I22" s="33">
        <v>4.3609999999999998</v>
      </c>
      <c r="J22" s="34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40">
        <f t="shared" si="0"/>
        <v>257.4883145019661</v>
      </c>
      <c r="F23" s="40">
        <f t="shared" si="4"/>
        <v>0.7652954475694681</v>
      </c>
      <c r="G23" s="40">
        <f t="shared" si="2"/>
        <v>2.9721560337590564E-3</v>
      </c>
      <c r="I23" s="33">
        <v>5.2519999999999998</v>
      </c>
      <c r="J23" s="34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40">
        <f t="shared" si="0"/>
        <v>257.58204014131297</v>
      </c>
      <c r="F24" s="40">
        <f t="shared" si="4"/>
        <v>0.75935436414283874</v>
      </c>
      <c r="G24" s="40">
        <f t="shared" si="2"/>
        <v>2.9480097437160086E-3</v>
      </c>
      <c r="I24" s="33">
        <v>5.53</v>
      </c>
      <c r="J24" s="34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40">
        <f t="shared" si="0"/>
        <v>257.69528082797427</v>
      </c>
      <c r="F25" s="40">
        <f t="shared" si="4"/>
        <v>0.7493229841435165</v>
      </c>
      <c r="G25" s="40">
        <f t="shared" si="2"/>
        <v>2.9077869867695817E-3</v>
      </c>
      <c r="I25" s="33">
        <v>5.72</v>
      </c>
      <c r="J25" s="34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40">
        <f t="shared" si="0"/>
        <v>257.44038886231374</v>
      </c>
      <c r="F26" s="40">
        <f t="shared" si="4"/>
        <v>0.75130553094932062</v>
      </c>
      <c r="G26" s="40">
        <f t="shared" si="2"/>
        <v>2.9183669830111221E-3</v>
      </c>
      <c r="I26" s="33">
        <v>5.9909999999999997</v>
      </c>
      <c r="J26" s="34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40">
        <f t="shared" si="0"/>
        <v>257.26666231908308</v>
      </c>
      <c r="F27" s="40">
        <f t="shared" si="4"/>
        <v>0.7410573237239314</v>
      </c>
      <c r="G27" s="40">
        <f t="shared" si="2"/>
        <v>2.8805027322382397E-3</v>
      </c>
      <c r="I27" s="33">
        <v>6.1920000000000002</v>
      </c>
      <c r="J27" s="34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40">
        <f t="shared" si="0"/>
        <v>257.25472047710866</v>
      </c>
      <c r="F28" s="40">
        <f t="shared" si="4"/>
        <v>0.72037193696138613</v>
      </c>
      <c r="G28" s="40">
        <f t="shared" si="2"/>
        <v>2.800228254802761E-3</v>
      </c>
      <c r="I28" s="33">
        <v>6.9029999999999996</v>
      </c>
      <c r="J28" s="34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40">
        <f t="shared" si="0"/>
        <v>257.07336183996449</v>
      </c>
      <c r="F29" s="40">
        <f t="shared" si="4"/>
        <v>0.70568729432434363</v>
      </c>
      <c r="G29" s="40">
        <f t="shared" si="2"/>
        <v>2.7450813622753108E-3</v>
      </c>
      <c r="I29" s="33">
        <v>7.11</v>
      </c>
      <c r="J29" s="34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40">
        <f t="shared" si="0"/>
        <v>256.88102154637221</v>
      </c>
      <c r="F30" s="40">
        <f t="shared" si="4"/>
        <v>0.68648293068897848</v>
      </c>
      <c r="G30" s="40">
        <f t="shared" si="2"/>
        <v>2.6723769882122431E-3</v>
      </c>
      <c r="I30" s="33">
        <v>7.7709999999999999</v>
      </c>
      <c r="J30" s="34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40">
        <f t="shared" si="0"/>
        <v>256.55552317309082</v>
      </c>
      <c r="F31" s="40">
        <f xml:space="preserve"> E31^2*ABS(H$10/(LN(D31))^2-H$7)*SQRT(1/C31+1/B31)/(SQRT(11*9))</f>
        <v>0.58351640304437546</v>
      </c>
      <c r="G31" s="40">
        <f t="shared" si="2"/>
        <v>2.274425418043693E-3</v>
      </c>
      <c r="I31" s="33">
        <v>8.0350000000000001</v>
      </c>
      <c r="J31" s="34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40">
        <f t="shared" si="0"/>
        <v>256.16273662880843</v>
      </c>
      <c r="F32" s="40">
        <f t="shared" ref="F32:F40" si="5" xml:space="preserve"> E32^2*ABS(H$10/(LN(D32))^2-H$7)*SQRT(1/C32+1/B32)/(SQRT(11*9))</f>
        <v>0.5668029764119874</v>
      </c>
      <c r="G32" s="40">
        <f t="shared" si="2"/>
        <v>2.2126675560673408E-3</v>
      </c>
      <c r="I32" s="33">
        <v>9.0299999999999994</v>
      </c>
      <c r="J32" s="34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40">
        <f t="shared" si="0"/>
        <v>255.72282877813674</v>
      </c>
      <c r="F33" s="40">
        <f t="shared" si="5"/>
        <v>0.54781411074043018</v>
      </c>
      <c r="G33" s="40">
        <f t="shared" si="2"/>
        <v>2.1422182499619921E-3</v>
      </c>
      <c r="I33" s="33">
        <v>10.19</v>
      </c>
      <c r="J33" s="34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40">
        <f t="shared" si="0"/>
        <v>255.15127674768931</v>
      </c>
      <c r="F34" s="40">
        <f t="shared" si="5"/>
        <v>0.5333935290689481</v>
      </c>
      <c r="G34" s="40">
        <f t="shared" si="2"/>
        <v>2.0904991574719942E-3</v>
      </c>
      <c r="I34" s="33">
        <v>10.315</v>
      </c>
      <c r="J34" s="34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40">
        <f t="shared" si="0"/>
        <v>254.6445587324298</v>
      </c>
      <c r="F35" s="40">
        <f t="shared" si="5"/>
        <v>0.51166551713714425</v>
      </c>
      <c r="G35" s="40">
        <f t="shared" si="2"/>
        <v>2.0093322224677169E-3</v>
      </c>
      <c r="I35" s="33">
        <v>10.896000000000001</v>
      </c>
      <c r="J35" s="34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40">
        <f t="shared" si="0"/>
        <v>254.28519458797069</v>
      </c>
      <c r="F36" s="40">
        <f t="shared" si="5"/>
        <v>0.48945439823793346</v>
      </c>
      <c r="G36" s="40">
        <f t="shared" si="2"/>
        <v>1.9248246010980608E-3</v>
      </c>
      <c r="I36" s="33">
        <v>11.175000000000001</v>
      </c>
      <c r="J36" s="34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40">
        <f t="shared" si="0"/>
        <v>254.15276915274976</v>
      </c>
      <c r="F37" s="40">
        <f t="shared" si="5"/>
        <v>0.46353750890360529</v>
      </c>
      <c r="G37" s="40">
        <f t="shared" si="2"/>
        <v>1.8238538594281932E-3</v>
      </c>
      <c r="I37" s="33">
        <v>11.56</v>
      </c>
      <c r="J37" s="34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40">
        <f t="shared" si="0"/>
        <v>254.1483818583522</v>
      </c>
      <c r="F38" s="40">
        <f t="shared" si="5"/>
        <v>0.437312498026104</v>
      </c>
      <c r="G38" s="40">
        <f t="shared" si="2"/>
        <v>1.720697550102196E-3</v>
      </c>
      <c r="I38" s="33">
        <v>12.042</v>
      </c>
      <c r="J38" s="34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40">
        <f t="shared" si="0"/>
        <v>254.30904205426032</v>
      </c>
      <c r="F39" s="40">
        <f t="shared" si="5"/>
        <v>0.4123032531172886</v>
      </c>
      <c r="G39" s="40">
        <f t="shared" si="2"/>
        <v>1.6212685549313582E-3</v>
      </c>
      <c r="I39" s="33">
        <v>12.457000000000001</v>
      </c>
      <c r="J39" s="34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40">
        <f t="shared" si="0"/>
        <v>254.70848952772127</v>
      </c>
      <c r="F40" s="40">
        <f t="shared" si="5"/>
        <v>0.38309401544188804</v>
      </c>
      <c r="G40" s="40">
        <f t="shared" si="2"/>
        <v>1.5040488683836896E-3</v>
      </c>
      <c r="I40" s="33">
        <v>13.34</v>
      </c>
      <c r="J40" s="34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40">
        <f t="shared" si="0"/>
        <v>255.15230318557005</v>
      </c>
      <c r="F41" s="40">
        <f xml:space="preserve"> E41^2*ABS(H$10/(LN(D41))^2-H$7)*SQRT(1/C41+1/B41)/(SQRT(11*11))</f>
        <v>0.31977615185344493</v>
      </c>
      <c r="G41" s="40">
        <f t="shared" si="2"/>
        <v>1.2532755842727963E-3</v>
      </c>
      <c r="I41" s="33">
        <v>13.551</v>
      </c>
      <c r="J41" s="34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40">
        <f t="shared" si="0"/>
        <v>255.73662419524717</v>
      </c>
      <c r="F42" s="40">
        <f t="shared" ref="F42:F50" si="6" xml:space="preserve"> E42^2*ABS(H$10/(LN(D42))^2-H$7)*SQRT(1/C42+1/B42)/(SQRT(11*11))</f>
        <v>0.29639735393426736</v>
      </c>
      <c r="G42" s="40">
        <f t="shared" si="2"/>
        <v>1.158994551003289E-3</v>
      </c>
      <c r="I42" s="33">
        <v>14.042</v>
      </c>
      <c r="J42" s="34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40">
        <f t="shared" si="0"/>
        <v>256.39276708288014</v>
      </c>
      <c r="F43" s="40">
        <f t="shared" si="6"/>
        <v>0.2741610889334708</v>
      </c>
      <c r="G43" s="40">
        <f t="shared" si="2"/>
        <v>1.0693011821384453E-3</v>
      </c>
      <c r="I43" s="33">
        <v>15.86</v>
      </c>
      <c r="J43" s="34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40">
        <f t="shared" si="0"/>
        <v>257.10290589827969</v>
      </c>
      <c r="F44" s="40">
        <f t="shared" si="6"/>
        <v>0.25307802765652299</v>
      </c>
      <c r="G44" s="40">
        <f t="shared" si="2"/>
        <v>9.8434526351347772E-4</v>
      </c>
      <c r="I44" s="33">
        <v>15.984999999999999</v>
      </c>
      <c r="J44" s="34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40">
        <f t="shared" si="0"/>
        <v>257.91358934889479</v>
      </c>
      <c r="F45" s="40">
        <f t="shared" si="6"/>
        <v>0.23230535358705751</v>
      </c>
      <c r="G45" s="40">
        <f t="shared" si="2"/>
        <v>9.0071001754314108E-4</v>
      </c>
      <c r="I45" s="33">
        <v>15.997999999999999</v>
      </c>
      <c r="J45" s="34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40">
        <f t="shared" si="0"/>
        <v>258.68469563352835</v>
      </c>
      <c r="F46" s="40">
        <f t="shared" si="6"/>
        <v>0.21326616428892453</v>
      </c>
      <c r="G46" s="40">
        <f t="shared" si="2"/>
        <v>8.2442513178689536E-4</v>
      </c>
      <c r="I46" s="33"/>
      <c r="J46" s="34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40">
        <f t="shared" si="0"/>
        <v>259.39826497695526</v>
      </c>
      <c r="F47" s="40">
        <f t="shared" si="6"/>
        <v>0.19574544067628033</v>
      </c>
      <c r="G47" s="40">
        <f t="shared" si="2"/>
        <v>7.5461353102600822E-4</v>
      </c>
      <c r="I47" s="33"/>
      <c r="J47" s="34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40">
        <f t="shared" si="0"/>
        <v>260.05547084511801</v>
      </c>
      <c r="F48" s="40">
        <f t="shared" si="6"/>
        <v>0.17984728709974673</v>
      </c>
      <c r="G48" s="40">
        <f t="shared" si="2"/>
        <v>6.9157278835659994E-4</v>
      </c>
      <c r="I48" s="33"/>
      <c r="J48" s="34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40">
        <f t="shared" si="0"/>
        <v>260.6502306447689</v>
      </c>
      <c r="F49" s="40">
        <f t="shared" si="6"/>
        <v>0.16518190249986475</v>
      </c>
      <c r="G49" s="40">
        <f t="shared" si="2"/>
        <v>6.3373012213054742E-4</v>
      </c>
      <c r="I49" s="33"/>
      <c r="J49" s="34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40">
        <f t="shared" si="0"/>
        <v>261.18169612535416</v>
      </c>
      <c r="F50" s="40">
        <f t="shared" si="6"/>
        <v>0.15208812014304043</v>
      </c>
      <c r="G50" s="40">
        <f t="shared" si="2"/>
        <v>5.8230772829519315E-4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40">
        <f t="shared" si="0"/>
        <v>261.6905373654418</v>
      </c>
      <c r="F51" s="40">
        <f xml:space="preserve"> E51^2*ABS(H$10/(LN(D51))^2-H$7)*SQRT(1/C51+1/B51)/(SQRT(11*13))</f>
        <v>0.12851530695690308</v>
      </c>
      <c r="G51" s="40">
        <f t="shared" si="2"/>
        <v>4.9109649989917631E-4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40">
        <f t="shared" si="0"/>
        <v>262.1727462971096</v>
      </c>
      <c r="F52" s="40">
        <f t="shared" ref="F52:F60" si="7" xml:space="preserve"> E52^2*ABS(H$10/(LN(D52))^2-H$7)*SQRT(1/C52+1/B52)/(SQRT(11*13))</f>
        <v>0.11783454364062015</v>
      </c>
      <c r="G52" s="40">
        <f t="shared" si="2"/>
        <v>4.4945382502528739E-4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40">
        <f t="shared" si="0"/>
        <v>262.61411664610495</v>
      </c>
      <c r="F53" s="40">
        <f t="shared" si="7"/>
        <v>0.108024348806461</v>
      </c>
      <c r="G53" s="40">
        <f t="shared" si="2"/>
        <v>4.1134250582588853E-4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40">
        <f t="shared" si="0"/>
        <v>263.03003744708519</v>
      </c>
      <c r="F54" s="40">
        <f t="shared" si="7"/>
        <v>9.8620113258435282E-2</v>
      </c>
      <c r="G54" s="40">
        <f t="shared" si="2"/>
        <v>3.7493859718692806E-4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40">
        <f t="shared" si="0"/>
        <v>263.39218394732183</v>
      </c>
      <c r="F55" s="40">
        <f t="shared" si="7"/>
        <v>9.0215384654591849E-2</v>
      </c>
      <c r="G55" s="40">
        <f t="shared" si="2"/>
        <v>3.4251352224117188E-4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40">
        <f t="shared" si="0"/>
        <v>263.70119124388361</v>
      </c>
      <c r="F56" s="40">
        <f t="shared" si="7"/>
        <v>8.2553378980903633E-2</v>
      </c>
      <c r="G56" s="40">
        <f t="shared" si="2"/>
        <v>3.1305652656136193E-4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40">
        <f t="shared" si="0"/>
        <v>263.96546396727933</v>
      </c>
      <c r="F57" s="40">
        <f t="shared" si="7"/>
        <v>7.5806109446785772E-2</v>
      </c>
      <c r="G57" s="40">
        <f t="shared" si="2"/>
        <v>2.8718192261765937E-4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40">
        <f t="shared" si="0"/>
        <v>264.1974252759826</v>
      </c>
      <c r="F58" s="40">
        <f t="shared" si="7"/>
        <v>6.9662730826423214E-2</v>
      </c>
      <c r="G58" s="40">
        <f t="shared" si="2"/>
        <v>2.6367679682590779E-4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40">
        <f t="shared" si="0"/>
        <v>264.39784180200286</v>
      </c>
      <c r="F59" s="40">
        <f t="shared" si="7"/>
        <v>6.405399311713178E-2</v>
      </c>
      <c r="G59" s="40">
        <f t="shared" si="2"/>
        <v>2.4226367613506959E-4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40">
        <f t="shared" si="0"/>
        <v>264.58138702613934</v>
      </c>
      <c r="F60" s="40">
        <f t="shared" si="7"/>
        <v>5.8785325062610333E-2</v>
      </c>
      <c r="G60" s="40">
        <f t="shared" si="2"/>
        <v>2.2218239054284884E-4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40">
        <f t="shared" si="0"/>
        <v>264.75054961588921</v>
      </c>
      <c r="F61" s="40">
        <f xml:space="preserve"> E61^2*ABS(H$10/(LN(D61))^2-H$7)*SQRT(1/C61+1/B61)/(SQRT(11*15))</f>
        <v>5.0189979696765481E-2</v>
      </c>
      <c r="G61" s="40">
        <f t="shared" si="2"/>
        <v>1.8957460057999174E-4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40">
        <f t="shared" si="0"/>
        <v>264.89334299547789</v>
      </c>
      <c r="F62" s="40">
        <f t="shared" ref="F62:F70" si="8" xml:space="preserve"> E62^2*ABS(H$10/(LN(D62))^2-H$7)*SQRT(1/C62+1/B62)/(SQRT(11*15))</f>
        <v>4.5981358877565708E-2</v>
      </c>
      <c r="G62" s="40">
        <f t="shared" si="2"/>
        <v>1.7358442593383961E-4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40">
        <f t="shared" si="0"/>
        <v>265.02336633960908</v>
      </c>
      <c r="F63" s="40">
        <f t="shared" si="8"/>
        <v>4.1973822614046107E-2</v>
      </c>
      <c r="G63" s="40">
        <f t="shared" si="2"/>
        <v>1.5837781850623525E-4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40">
        <f t="shared" si="0"/>
        <v>265.13816126409142</v>
      </c>
      <c r="F64" s="40">
        <f t="shared" si="8"/>
        <v>3.8295739000933519E-2</v>
      </c>
      <c r="G64" s="40">
        <f t="shared" si="2"/>
        <v>1.444369185422123E-4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40">
        <f t="shared" si="0"/>
        <v>265.23470123774479</v>
      </c>
      <c r="F65" s="40">
        <f t="shared" si="8"/>
        <v>3.4958969312714319E-2</v>
      </c>
      <c r="G65" s="40">
        <f t="shared" si="2"/>
        <v>1.3180390480421576E-4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40">
        <f t="shared" si="0"/>
        <v>265.31505423198894</v>
      </c>
      <c r="F66" s="40">
        <f t="shared" si="8"/>
        <v>3.1980526774298371E-2</v>
      </c>
      <c r="G66" s="40">
        <f t="shared" si="2"/>
        <v>1.2053792750989133E-4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40">
        <f t="shared" ref="E67:E130" si="9" xml:space="preserve"> (H$4+H$7*LN(D67)+H$10/LN(D67))^-1</f>
        <v>265.39232719229335</v>
      </c>
      <c r="F67" s="40">
        <f t="shared" si="8"/>
        <v>2.8976620195564764E-2</v>
      </c>
      <c r="G67" s="40">
        <f t="shared" si="2"/>
        <v>1.0918409172609345E-4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40">
        <f t="shared" si="9"/>
        <v>265.45670542047446</v>
      </c>
      <c r="F68" s="40">
        <f t="shared" si="8"/>
        <v>2.6255301495858276E-2</v>
      </c>
      <c r="G68" s="40">
        <f t="shared" si="2"/>
        <v>9.8906152904560329E-5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40">
        <f t="shared" si="9"/>
        <v>265.50959487459244</v>
      </c>
      <c r="F69" s="40">
        <f t="shared" si="8"/>
        <v>2.3846879310677936E-2</v>
      </c>
      <c r="G69" s="40">
        <f t="shared" ref="G69:G132" si="10" xml:space="preserve"> F69/E69</f>
        <v>8.9815508633281143E-5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40">
        <f t="shared" si="9"/>
        <v>265.55927081009344</v>
      </c>
      <c r="F70" s="40">
        <f t="shared" si="8"/>
        <v>2.1419981077996197E-2</v>
      </c>
      <c r="G70" s="40">
        <f t="shared" si="10"/>
        <v>8.0659888139676509E-5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40">
        <f t="shared" si="9"/>
        <v>265.60241826870185</v>
      </c>
      <c r="F71" s="40">
        <f xml:space="preserve"> E71^2*ABS(H$10/(LN(D71))^2-H$7)*SQRT(1/C71+1/B71)/(SQRT(11*17))</f>
        <v>1.8001108275945716E-2</v>
      </c>
      <c r="G71" s="40">
        <f t="shared" si="10"/>
        <v>6.7774639979876025E-5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40">
        <f t="shared" si="9"/>
        <v>265.63923069406781</v>
      </c>
      <c r="F72" s="40">
        <f t="shared" ref="F72:F80" si="11" xml:space="preserve"> E72^2*ABS(H$10/(LN(D72))^2-H$7)*SQRT(1/C72+1/B72)/(SQRT(11*17))</f>
        <v>1.5952708328756258E-2</v>
      </c>
      <c r="G72" s="40">
        <f t="shared" si="10"/>
        <v>6.005403752704254E-5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40">
        <f t="shared" si="9"/>
        <v>265.66812062153895</v>
      </c>
      <c r="F73" s="40">
        <f t="shared" si="11"/>
        <v>1.4154908230759575E-2</v>
      </c>
      <c r="G73" s="40">
        <f t="shared" si="10"/>
        <v>5.3280416926365575E-5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40">
        <f t="shared" si="9"/>
        <v>265.68735730161637</v>
      </c>
      <c r="F74" s="40">
        <f t="shared" si="11"/>
        <v>1.2830458280690848E-2</v>
      </c>
      <c r="G74" s="40">
        <f t="shared" si="10"/>
        <v>4.8291564984499136E-5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40">
        <f t="shared" si="9"/>
        <v>265.70292434295521</v>
      </c>
      <c r="F75" s="40">
        <f t="shared" si="11"/>
        <v>1.1661250779888699E-2</v>
      </c>
      <c r="G75" s="40">
        <f t="shared" si="10"/>
        <v>4.3888304235737261E-5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40">
        <f t="shared" si="9"/>
        <v>265.71340161414247</v>
      </c>
      <c r="F76" s="40">
        <f t="shared" si="11"/>
        <v>1.0800091395240642E-2</v>
      </c>
      <c r="G76" s="40">
        <f t="shared" si="10"/>
        <v>4.0645640489462656E-5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40">
        <f t="shared" si="9"/>
        <v>265.72202773158591</v>
      </c>
      <c r="F77" s="40">
        <f t="shared" si="11"/>
        <v>1.0047662150189502E-2</v>
      </c>
      <c r="G77" s="40">
        <f t="shared" si="10"/>
        <v>3.7812680551794365E-5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40">
        <f t="shared" si="9"/>
        <v>265.72839182148152</v>
      </c>
      <c r="F78" s="40">
        <f t="shared" si="11"/>
        <v>9.4677070816571174E-3</v>
      </c>
      <c r="G78" s="40">
        <f t="shared" si="10"/>
        <v>3.5629264215084701E-5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40">
        <f t="shared" si="9"/>
        <v>265.73355866501419</v>
      </c>
      <c r="F79" s="40">
        <f t="shared" si="11"/>
        <v>8.9805010706861584E-3</v>
      </c>
      <c r="G79" s="40">
        <f t="shared" si="10"/>
        <v>3.3795133425383613E-5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40">
        <f t="shared" si="9"/>
        <v>265.73677622486605</v>
      </c>
      <c r="F80" s="40">
        <f t="shared" si="11"/>
        <v>8.6526632444373381E-3</v>
      </c>
      <c r="G80" s="40">
        <f t="shared" si="10"/>
        <v>3.2561030382619931E-5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40">
        <f t="shared" si="9"/>
        <v>265.7375764982487</v>
      </c>
      <c r="F81" s="40">
        <f xml:space="preserve"> E81^2*ABS(H$10/(LN(D81))^2-H$7)*SQRT(1/C81+1/B81)/(SQRT(11*19))</f>
        <v>8.126433295108015E-3</v>
      </c>
      <c r="G81" s="40">
        <f t="shared" si="10"/>
        <v>3.0580670608176373E-5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40">
        <f t="shared" si="9"/>
        <v>265.73503402185349</v>
      </c>
      <c r="F82" s="40">
        <f t="shared" ref="F82:F90" si="12" xml:space="preserve"> E82^2*ABS(H$10/(LN(D82))^2-H$7)*SQRT(1/C82+1/B82)/(SQRT(11*19))</f>
        <v>8.373826846710777E-3</v>
      </c>
      <c r="G82" s="40">
        <f t="shared" si="10"/>
        <v>3.1511941500427571E-5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40">
        <f t="shared" si="9"/>
        <v>265.72911462932831</v>
      </c>
      <c r="F83" s="40">
        <f t="shared" si="12"/>
        <v>8.9232095606089461E-3</v>
      </c>
      <c r="G83" s="40">
        <f t="shared" si="10"/>
        <v>3.358009743514984E-5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40">
        <f t="shared" si="9"/>
        <v>265.72296797132657</v>
      </c>
      <c r="F84" s="40">
        <f t="shared" si="12"/>
        <v>9.459682687372092E-3</v>
      </c>
      <c r="G84" s="40">
        <f t="shared" si="10"/>
        <v>3.5599793121356604E-5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40">
        <f t="shared" si="9"/>
        <v>265.7164812487934</v>
      </c>
      <c r="F85" s="40">
        <f t="shared" si="12"/>
        <v>1.0009023192581632E-2</v>
      </c>
      <c r="G85" s="40">
        <f t="shared" si="10"/>
        <v>3.7668055611537577E-5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40">
        <f t="shared" si="9"/>
        <v>265.70622181719244</v>
      </c>
      <c r="F86" s="40">
        <f t="shared" si="12"/>
        <v>1.0822279387512127E-2</v>
      </c>
      <c r="G86" s="40">
        <f t="shared" si="10"/>
        <v>4.0730244529079654E-5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40">
        <f t="shared" si="9"/>
        <v>265.696488284145</v>
      </c>
      <c r="F87" s="40">
        <f t="shared" si="12"/>
        <v>1.1554731832502874E-2</v>
      </c>
      <c r="G87" s="40">
        <f t="shared" si="10"/>
        <v>4.3488462746055735E-5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40">
        <f t="shared" si="9"/>
        <v>265.68413002418453</v>
      </c>
      <c r="F88" s="40">
        <f t="shared" si="12"/>
        <v>1.2428095996360257E-2</v>
      </c>
      <c r="G88" s="40">
        <f t="shared" si="10"/>
        <v>4.6777713050564818E-5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40">
        <f t="shared" si="9"/>
        <v>265.66860006948997</v>
      </c>
      <c r="F89" s="40">
        <f t="shared" si="12"/>
        <v>1.3439814710162201E-2</v>
      </c>
      <c r="G89" s="40">
        <f t="shared" si="10"/>
        <v>5.0588645804008446E-5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40">
        <f t="shared" si="9"/>
        <v>265.64730269809979</v>
      </c>
      <c r="F90" s="40">
        <f t="shared" si="12"/>
        <v>1.4721851993576592E-2</v>
      </c>
      <c r="G90" s="40">
        <f t="shared" si="10"/>
        <v>5.5418789666039017E-5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40">
        <f t="shared" si="9"/>
        <v>265.62174927413656</v>
      </c>
      <c r="F91" s="40">
        <f xml:space="preserve"> E91^2*ABS(H$10/(LN(D91))^2-H$7)*SQRT(1/C91+1/B91)/(SQRT(11*21))</f>
        <v>1.5367323107807192E-2</v>
      </c>
      <c r="G91" s="40">
        <f t="shared" si="10"/>
        <v>5.7854159720736019E-5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40">
        <f t="shared" si="9"/>
        <v>265.59437027078224</v>
      </c>
      <c r="F92" s="40">
        <f t="shared" ref="F92:F100" si="13" xml:space="preserve"> E92^2*ABS(H$10/(LN(D92))^2-H$7)*SQRT(1/C92+1/B92)/(SQRT(11*21))</f>
        <v>1.6701801072997294E-2</v>
      </c>
      <c r="G92" s="40">
        <f t="shared" si="10"/>
        <v>6.2884620091793576E-5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40">
        <f t="shared" si="9"/>
        <v>265.56642637464552</v>
      </c>
      <c r="F93" s="40">
        <f t="shared" si="13"/>
        <v>1.79927268190694E-2</v>
      </c>
      <c r="G93" s="40">
        <f t="shared" si="10"/>
        <v>6.775226471469069E-5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40">
        <f t="shared" si="9"/>
        <v>265.53617666255843</v>
      </c>
      <c r="F94" s="40">
        <f t="shared" si="13"/>
        <v>1.9311571853864222E-2</v>
      </c>
      <c r="G94" s="40">
        <f t="shared" si="10"/>
        <v>7.2726707511516355E-5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40">
        <f t="shared" si="9"/>
        <v>265.50143335067821</v>
      </c>
      <c r="F95" s="40">
        <f t="shared" si="13"/>
        <v>2.0746356715225969E-2</v>
      </c>
      <c r="G95" s="40">
        <f t="shared" si="10"/>
        <v>7.8140281404145477E-5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40">
        <f t="shared" si="9"/>
        <v>265.46441735831127</v>
      </c>
      <c r="F96" s="40">
        <f t="shared" si="13"/>
        <v>2.2197938984412864E-2</v>
      </c>
      <c r="G96" s="40">
        <f t="shared" si="10"/>
        <v>8.3619263196585552E-5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40">
        <f t="shared" si="9"/>
        <v>265.42696749174956</v>
      </c>
      <c r="F97" s="40">
        <f t="shared" si="13"/>
        <v>2.3587794162645115E-2</v>
      </c>
      <c r="G97" s="40">
        <f t="shared" si="10"/>
        <v>8.8867361088237234E-5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40">
        <f t="shared" si="9"/>
        <v>265.38566205161436</v>
      </c>
      <c r="F98" s="40">
        <f t="shared" si="13"/>
        <v>2.5039751121874943E-2</v>
      </c>
      <c r="G98" s="40">
        <f t="shared" si="10"/>
        <v>9.4352313264779955E-5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40">
        <f t="shared" si="9"/>
        <v>265.33931077947517</v>
      </c>
      <c r="F99" s="40">
        <f t="shared" si="13"/>
        <v>2.6618363896424333E-2</v>
      </c>
      <c r="G99" s="40">
        <f t="shared" si="10"/>
        <v>1.003182069714012E-4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40">
        <f t="shared" si="9"/>
        <v>265.28956593334749</v>
      </c>
      <c r="F100" s="40">
        <f t="shared" si="13"/>
        <v>2.8217934594564224E-2</v>
      </c>
      <c r="G100" s="40">
        <f t="shared" si="10"/>
        <v>1.0636654515712775E-4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40">
        <f t="shared" si="9"/>
        <v>265.23582104730349</v>
      </c>
      <c r="F101" s="40">
        <f xml:space="preserve"> E101^2*ABS(H$10/(LN(D101))^2-H$7)*SQRT(1/C101+1/B101)/(SQRT(11*23))</f>
        <v>2.8557526648665468E-2</v>
      </c>
      <c r="G101" s="40">
        <f t="shared" si="10"/>
        <v>1.0766843835762431E-4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40">
        <f t="shared" si="9"/>
        <v>265.18090399123963</v>
      </c>
      <c r="F102" s="40">
        <f t="shared" ref="F102:F110" si="14" xml:space="preserve"> E102^2*ABS(H$10/(LN(D102))^2-H$7)*SQRT(1/C102+1/B102)/(SQRT(11*23))</f>
        <v>3.0118698099154545E-2</v>
      </c>
      <c r="G102" s="40">
        <f t="shared" si="10"/>
        <v>1.135779298050418E-4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40">
        <f t="shared" si="9"/>
        <v>265.11828787668384</v>
      </c>
      <c r="F103" s="40">
        <f t="shared" si="14"/>
        <v>3.1818857606215313E-2</v>
      </c>
      <c r="G103" s="40">
        <f t="shared" si="10"/>
        <v>1.2001758860563939E-4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40">
        <f t="shared" si="9"/>
        <v>265.05062360272831</v>
      </c>
      <c r="F104" s="40">
        <f t="shared" si="14"/>
        <v>3.3624038838104719E-2</v>
      </c>
      <c r="G104" s="40">
        <f t="shared" si="10"/>
        <v>1.2685893125270357E-4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40">
        <f t="shared" si="9"/>
        <v>264.98349189149405</v>
      </c>
      <c r="F105" s="40">
        <f t="shared" si="14"/>
        <v>3.5339606080162483E-2</v>
      </c>
      <c r="G105" s="40">
        <f t="shared" si="10"/>
        <v>1.3336531203473389E-4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40">
        <f t="shared" si="9"/>
        <v>264.9107516072537</v>
      </c>
      <c r="F106" s="40">
        <f t="shared" si="14"/>
        <v>3.7148782885639012E-2</v>
      </c>
      <c r="G106" s="40">
        <f t="shared" si="10"/>
        <v>1.4023131435871031E-4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40">
        <f t="shared" si="9"/>
        <v>264.83349106206418</v>
      </c>
      <c r="F107" s="40">
        <f t="shared" si="14"/>
        <v>3.8982567752715136E-2</v>
      </c>
      <c r="G107" s="40">
        <f t="shared" si="10"/>
        <v>1.4719651807021457E-4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40">
        <f t="shared" si="9"/>
        <v>264.75069446280378</v>
      </c>
      <c r="F108" s="40">
        <f t="shared" si="14"/>
        <v>4.090538540049686E-2</v>
      </c>
      <c r="G108" s="40">
        <f t="shared" si="10"/>
        <v>1.5450529972545123E-4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40">
        <f t="shared" si="9"/>
        <v>264.66384375940891</v>
      </c>
      <c r="F109" s="40">
        <f t="shared" si="14"/>
        <v>4.2832708525679018E-2</v>
      </c>
      <c r="G109" s="40">
        <f t="shared" si="10"/>
        <v>1.618381563467953E-4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40">
        <f t="shared" si="9"/>
        <v>264.57433680387379</v>
      </c>
      <c r="F110" s="40">
        <f t="shared" si="14"/>
        <v>4.4758163518671568E-2</v>
      </c>
      <c r="G110" s="40">
        <f t="shared" si="10"/>
        <v>1.6917046475240844E-4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40">
        <f t="shared" si="9"/>
        <v>264.48403554299341</v>
      </c>
      <c r="F111" s="40">
        <f xml:space="preserve"> E111^2*ABS(H$10/(LN(D111))^2-H$7)*SQRT(1/C111+1/B111)/(SQRT(11*25))</f>
        <v>4.4787991753587261E-2</v>
      </c>
      <c r="G111" s="40">
        <f t="shared" si="10"/>
        <v>1.6934100261150437E-4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40">
        <f t="shared" si="9"/>
        <v>264.3968927978346</v>
      </c>
      <c r="F112" s="40">
        <f t="shared" ref="F112:F120" si="15" xml:space="preserve"> E112^2*ABS(H$10/(LN(D112))^2-H$7)*SQRT(1/C112+1/B112)/(SQRT(11*25))</f>
        <v>4.6559850210284276E-2</v>
      </c>
      <c r="G112" s="40">
        <f t="shared" si="10"/>
        <v>1.7609832595833592E-4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40">
        <f t="shared" si="9"/>
        <v>264.30614953050224</v>
      </c>
      <c r="F113" s="40">
        <f t="shared" si="15"/>
        <v>4.8359354366709843E-2</v>
      </c>
      <c r="G113" s="40">
        <f t="shared" si="10"/>
        <v>1.8296719335744754E-4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40">
        <f t="shared" si="9"/>
        <v>264.21914955403111</v>
      </c>
      <c r="F114" s="40">
        <f t="shared" si="15"/>
        <v>5.0076430157738751E-2</v>
      </c>
      <c r="G114" s="40">
        <f t="shared" si="10"/>
        <v>1.8952611967096823E-4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40">
        <f t="shared" si="9"/>
        <v>264.1282112211469</v>
      </c>
      <c r="F115" s="40">
        <f t="shared" si="15"/>
        <v>5.1879511130909967E-2</v>
      </c>
      <c r="G115" s="40">
        <f t="shared" si="10"/>
        <v>1.9641790966233726E-4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40">
        <f t="shared" si="9"/>
        <v>264.02445903144383</v>
      </c>
      <c r="F116" s="40">
        <f t="shared" si="15"/>
        <v>5.3814612261808441E-2</v>
      </c>
      <c r="G116" s="40">
        <f t="shared" si="10"/>
        <v>2.0382434437787986E-4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40">
        <f t="shared" si="9"/>
        <v>263.919577264856</v>
      </c>
      <c r="F117" s="40">
        <f t="shared" si="15"/>
        <v>5.572661999568651E-2</v>
      </c>
      <c r="G117" s="40">
        <f t="shared" si="10"/>
        <v>2.1115000475982942E-4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40">
        <f t="shared" si="9"/>
        <v>263.80667070002943</v>
      </c>
      <c r="F118" s="40">
        <f t="shared" si="15"/>
        <v>5.7747272602118774E-2</v>
      </c>
      <c r="G118" s="40">
        <f t="shared" si="10"/>
        <v>2.1889997113750897E-4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40">
        <f t="shared" si="9"/>
        <v>263.69284033860555</v>
      </c>
      <c r="F119" s="40">
        <f t="shared" si="15"/>
        <v>5.9736396601183295E-2</v>
      </c>
      <c r="G119" s="40">
        <f t="shared" si="10"/>
        <v>2.2653780256026799E-4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40">
        <f t="shared" si="9"/>
        <v>263.56839632953967</v>
      </c>
      <c r="F120" s="40">
        <f t="shared" si="15"/>
        <v>6.1866059109451831E-2</v>
      </c>
      <c r="G120" s="40">
        <f t="shared" si="10"/>
        <v>2.3472487586144688E-4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40">
        <f t="shared" si="9"/>
        <v>263.43898038829661</v>
      </c>
      <c r="F121" s="40">
        <f xml:space="preserve"> E121^2*ABS(H$10/(LN(D121))^2-H$7)*SQRT(1/C121+1/B121)/(SQRT(11*27))</f>
        <v>6.1657884089231452E-2</v>
      </c>
      <c r="G121" s="40">
        <f t="shared" si="10"/>
        <v>2.3404996480912068E-4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40">
        <f t="shared" si="9"/>
        <v>263.30754185053377</v>
      </c>
      <c r="F122" s="40">
        <f t="shared" ref="F122:F130" si="16" xml:space="preserve"> E122^2*ABS(H$10/(LN(D122))^2-H$7)*SQRT(1/C122+1/B122)/(SQRT(11*27))</f>
        <v>6.3764361276288734E-2</v>
      </c>
      <c r="G122" s="40">
        <f t="shared" si="10"/>
        <v>2.4216686247629208E-4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40">
        <f t="shared" si="9"/>
        <v>263.16771361673477</v>
      </c>
      <c r="F123" s="40">
        <f t="shared" si="16"/>
        <v>6.5990239347961763E-2</v>
      </c>
      <c r="G123" s="40">
        <f t="shared" si="10"/>
        <v>2.5075355346996283E-4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40">
        <f t="shared" si="9"/>
        <v>263.02720079733433</v>
      </c>
      <c r="F124" s="40">
        <f t="shared" si="16"/>
        <v>6.8179369829591024E-2</v>
      </c>
      <c r="G124" s="40">
        <f t="shared" si="10"/>
        <v>2.592103387897287E-4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40">
        <f t="shared" si="9"/>
        <v>262.86044508289831</v>
      </c>
      <c r="F125" s="40">
        <f t="shared" si="16"/>
        <v>7.0678948460986463E-2</v>
      </c>
      <c r="G125" s="40">
        <f t="shared" si="10"/>
        <v>2.6888392598854667E-4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47">
        <f t="shared" si="9"/>
        <v>262.69427093282394</v>
      </c>
      <c r="F126" s="47">
        <f t="shared" si="16"/>
        <v>7.315810473952504E-2</v>
      </c>
      <c r="G126" s="47">
        <f t="shared" si="10"/>
        <v>2.7849143599417513E-4</v>
      </c>
      <c r="H126" s="48"/>
      <c r="I126" s="36"/>
      <c r="J126" s="37"/>
      <c r="K126" s="25"/>
      <c r="L126" s="25"/>
      <c r="M126" s="22"/>
      <c r="N126" s="22"/>
      <c r="P126" s="41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40">
        <f t="shared" si="9"/>
        <v>262.52811104317124</v>
      </c>
      <c r="F127" s="40">
        <f t="shared" si="16"/>
        <v>7.5522594590702485E-2</v>
      </c>
      <c r="G127" s="40">
        <f t="shared" si="10"/>
        <v>2.8767431529754629E-4</v>
      </c>
      <c r="I127" s="38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40">
        <f t="shared" si="9"/>
        <v>262.36527415666097</v>
      </c>
      <c r="F128" s="40">
        <f t="shared" si="16"/>
        <v>7.7887598147219406E-2</v>
      </c>
      <c r="G128" s="40">
        <f t="shared" si="10"/>
        <v>2.9686702402815677E-4</v>
      </c>
      <c r="I128" s="38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40">
        <f t="shared" si="9"/>
        <v>262.21068548496646</v>
      </c>
      <c r="F129" s="40">
        <f t="shared" si="16"/>
        <v>8.0105107819881324E-2</v>
      </c>
      <c r="G129" s="40">
        <f t="shared" si="10"/>
        <v>3.054990214137328E-4</v>
      </c>
      <c r="I129" s="38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40">
        <f t="shared" si="9"/>
        <v>262.05865459323672</v>
      </c>
      <c r="F130" s="40">
        <f t="shared" si="16"/>
        <v>8.2466231878647905E-2</v>
      </c>
      <c r="G130" s="40">
        <f t="shared" si="10"/>
        <v>3.1468616064846507E-4</v>
      </c>
      <c r="I130" s="38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40">
        <f t="shared" ref="E131:E194" si="17" xml:space="preserve"> (H$4+H$7*LN(D131)+H$10/LN(D131))^-1</f>
        <v>261.92075019079732</v>
      </c>
      <c r="F131" s="40">
        <f xml:space="preserve"> E131^2*ABS(H$10/(LN(D131))^2-H$7)*SQRT(1/C131+1/B131)/(SQRT(11*29))</f>
        <v>8.1504240797626831E-2</v>
      </c>
      <c r="G131" s="40">
        <f t="shared" si="10"/>
        <v>3.1117901402716167E-4</v>
      </c>
      <c r="I131" s="38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40">
        <f t="shared" si="17"/>
        <v>261.78883616621295</v>
      </c>
      <c r="F132" s="40">
        <f t="shared" ref="F132:F140" si="18" xml:space="preserve"> E132^2*ABS(H$10/(LN(D132))^2-H$7)*SQRT(1/C132+1/B132)/(SQRT(11*29))</f>
        <v>8.3499283218721992E-2</v>
      </c>
      <c r="G132" s="40">
        <f t="shared" si="10"/>
        <v>3.189566233668852E-4</v>
      </c>
      <c r="I132" s="38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40">
        <f t="shared" si="17"/>
        <v>261.65035875766495</v>
      </c>
      <c r="F133" s="40">
        <f t="shared" si="18"/>
        <v>8.5464732085161532E-2</v>
      </c>
      <c r="G133" s="40">
        <f t="shared" ref="G133:G196" si="19" xml:space="preserve"> F133/E133</f>
        <v>3.2663716759630804E-4</v>
      </c>
      <c r="I133" s="38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40">
        <f t="shared" si="17"/>
        <v>261.51477014983851</v>
      </c>
      <c r="F134" s="40">
        <f t="shared" si="18"/>
        <v>8.7421576644370974E-2</v>
      </c>
      <c r="G134" s="40">
        <f t="shared" si="19"/>
        <v>3.3428925102120072E-4</v>
      </c>
      <c r="I134" s="38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40">
        <f t="shared" si="17"/>
        <v>261.36833869867939</v>
      </c>
      <c r="F135" s="40">
        <f t="shared" si="18"/>
        <v>8.9466386342584553E-2</v>
      </c>
      <c r="G135" s="40">
        <f t="shared" si="19"/>
        <v>3.4230001532713032E-4</v>
      </c>
      <c r="I135" s="38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40">
        <f t="shared" si="17"/>
        <v>261.24549073358122</v>
      </c>
      <c r="F136" s="40">
        <f t="shared" si="18"/>
        <v>9.1270658619203457E-2</v>
      </c>
      <c r="G136" s="40">
        <f t="shared" si="19"/>
        <v>3.4936740290871275E-4</v>
      </c>
      <c r="I136" s="38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40">
        <f t="shared" si="17"/>
        <v>261.11476388745314</v>
      </c>
      <c r="F137" s="40">
        <f t="shared" si="18"/>
        <v>9.3253405895534006E-2</v>
      </c>
      <c r="G137" s="40">
        <f t="shared" si="19"/>
        <v>3.5713570733108185E-4</v>
      </c>
      <c r="I137" s="38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40">
        <f t="shared" si="17"/>
        <v>260.98747080748075</v>
      </c>
      <c r="F138" s="40">
        <f t="shared" si="18"/>
        <v>9.5166222238052559E-2</v>
      </c>
      <c r="G138" s="40">
        <f t="shared" si="19"/>
        <v>3.646390454821971E-4</v>
      </c>
      <c r="I138" s="38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40">
        <f t="shared" si="17"/>
        <v>260.85846469129353</v>
      </c>
      <c r="F139" s="40">
        <f t="shared" si="18"/>
        <v>9.7127567059002842E-2</v>
      </c>
      <c r="G139" s="40">
        <f t="shared" si="19"/>
        <v>3.7233818413347653E-4</v>
      </c>
      <c r="I139" s="38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40">
        <f t="shared" si="17"/>
        <v>260.72147494938616</v>
      </c>
      <c r="F140" s="40">
        <f t="shared" si="18"/>
        <v>9.9213612454642913E-2</v>
      </c>
      <c r="G140" s="40">
        <f t="shared" si="19"/>
        <v>3.8053486953425393E-4</v>
      </c>
      <c r="I140" s="38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40">
        <f t="shared" si="17"/>
        <v>260.57882260982433</v>
      </c>
      <c r="F141" s="40">
        <f xml:space="preserve"> E141^2*ABS(H$10/(LN(D141))^2-H$7)*SQRT(1/C141+1/B141)/(SQRT(11*31))</f>
        <v>9.7930612476216608E-2</v>
      </c>
      <c r="G141" s="40">
        <f t="shared" si="19"/>
        <v>3.7581953704216497E-4</v>
      </c>
      <c r="I141" s="38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40">
        <f t="shared" si="17"/>
        <v>260.42350230227925</v>
      </c>
      <c r="F142" s="40">
        <f t="shared" ref="F142:F150" si="20" xml:space="preserve"> E142^2*ABS(H$10/(LN(D142))^2-H$7)*SQRT(1/C142+1/B142)/(SQRT(11*31))</f>
        <v>0.1000391701010746</v>
      </c>
      <c r="G142" s="40">
        <f t="shared" si="19"/>
        <v>3.8414032994977908E-4</v>
      </c>
      <c r="I142" s="38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40">
        <f t="shared" si="17"/>
        <v>260.27695503994778</v>
      </c>
      <c r="F143" s="40">
        <f t="shared" si="20"/>
        <v>0.10210159852180696</v>
      </c>
      <c r="G143" s="40">
        <f t="shared" si="19"/>
        <v>3.9228059397781193E-4</v>
      </c>
      <c r="I143" s="38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40">
        <f t="shared" si="17"/>
        <v>260.14495049073219</v>
      </c>
      <c r="F144" s="40">
        <f t="shared" si="20"/>
        <v>0.10400035368411345</v>
      </c>
      <c r="G144" s="40">
        <f t="shared" si="19"/>
        <v>3.9977848306465023E-4</v>
      </c>
      <c r="I144" s="38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40">
        <f t="shared" si="17"/>
        <v>260.02441735337811</v>
      </c>
      <c r="F145" s="40">
        <f t="shared" si="20"/>
        <v>0.10589524455333801</v>
      </c>
      <c r="G145" s="40">
        <f t="shared" si="19"/>
        <v>4.0725115599210966E-4</v>
      </c>
      <c r="I145" s="38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40">
        <f t="shared" si="17"/>
        <v>259.93136943734419</v>
      </c>
      <c r="F146" s="40">
        <f t="shared" si="20"/>
        <v>0.10751848140822727</v>
      </c>
      <c r="G146" s="40">
        <f t="shared" si="19"/>
        <v>4.1364180722382697E-4</v>
      </c>
      <c r="I146" s="38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40">
        <f t="shared" si="17"/>
        <v>259.83035174575531</v>
      </c>
      <c r="F147" s="40">
        <f t="shared" si="20"/>
        <v>0.10924241202195999</v>
      </c>
      <c r="G147" s="40">
        <f t="shared" si="19"/>
        <v>4.2043745577827635E-4</v>
      </c>
      <c r="I147" s="38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40">
        <f t="shared" si="17"/>
        <v>259.7388629748416</v>
      </c>
      <c r="F148" s="40">
        <f t="shared" si="20"/>
        <v>0.11085411858210943</v>
      </c>
      <c r="G148" s="40">
        <f t="shared" si="19"/>
        <v>4.2679065162784979E-4</v>
      </c>
      <c r="I148" s="38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40">
        <f t="shared" si="17"/>
        <v>259.64399916036433</v>
      </c>
      <c r="F149" s="40">
        <f t="shared" si="20"/>
        <v>0.11246690054221094</v>
      </c>
      <c r="G149" s="40">
        <f t="shared" si="19"/>
        <v>4.3315809687844098E-4</v>
      </c>
      <c r="I149" s="38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40">
        <f t="shared" si="17"/>
        <v>259.5636214655533</v>
      </c>
      <c r="F150" s="40">
        <f t="shared" si="20"/>
        <v>0.11399337104545912</v>
      </c>
      <c r="G150" s="40">
        <f t="shared" si="19"/>
        <v>4.3917314145113044E-4</v>
      </c>
      <c r="I150" s="38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40">
        <f t="shared" si="17"/>
        <v>259.48838323213687</v>
      </c>
      <c r="F151" s="40">
        <f xml:space="preserve"> E151^2*ABS(H$10/(LN(D151))^2-H$7)*SQRT(1/C151+1/B151)/(SQRT(11*33))</f>
        <v>0.11181889619795549</v>
      </c>
      <c r="G151" s="40">
        <f t="shared" si="19"/>
        <v>4.3092062467367921E-4</v>
      </c>
      <c r="I151" s="38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40">
        <f t="shared" si="17"/>
        <v>259.39202560887435</v>
      </c>
      <c r="F152" s="40">
        <f t="shared" ref="F152:F160" si="21" xml:space="preserve"> E152^2*ABS(H$10/(LN(D152))^2-H$7)*SQRT(1/C152+1/B152)/(SQRT(11*33))</f>
        <v>0.11357796694978299</v>
      </c>
      <c r="G152" s="40">
        <f t="shared" si="19"/>
        <v>4.3786221524420388E-4</v>
      </c>
      <c r="I152" s="38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40">
        <f t="shared" si="17"/>
        <v>259.28660263477366</v>
      </c>
      <c r="F153" s="40">
        <f t="shared" si="21"/>
        <v>0.11526302721147026</v>
      </c>
      <c r="G153" s="40">
        <f t="shared" si="19"/>
        <v>4.4453907776263952E-4</v>
      </c>
      <c r="I153" s="38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40">
        <f t="shared" si="17"/>
        <v>259.18140918585613</v>
      </c>
      <c r="F154" s="40">
        <f t="shared" si="21"/>
        <v>0.11705610146151764</v>
      </c>
      <c r="G154" s="40">
        <f t="shared" si="19"/>
        <v>4.5163772289538717E-4</v>
      </c>
      <c r="I154" s="38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40">
        <f t="shared" si="17"/>
        <v>259.07652517768429</v>
      </c>
      <c r="F155" s="40">
        <f t="shared" si="21"/>
        <v>0.11870587291186201</v>
      </c>
      <c r="G155" s="40">
        <f t="shared" si="19"/>
        <v>4.5818845543975519E-4</v>
      </c>
      <c r="I155" s="38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40">
        <f t="shared" si="17"/>
        <v>258.97315509364051</v>
      </c>
      <c r="F156" s="40">
        <f t="shared" si="21"/>
        <v>0.12046107659506858</v>
      </c>
      <c r="G156" s="40">
        <f t="shared" si="19"/>
        <v>4.6514889372032325E-4</v>
      </c>
      <c r="I156" s="38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40">
        <f t="shared" si="17"/>
        <v>258.84671160038044</v>
      </c>
      <c r="F157" s="40">
        <f t="shared" si="21"/>
        <v>0.12257742768324817</v>
      </c>
      <c r="G157" s="40">
        <f t="shared" si="19"/>
        <v>4.7355219204982171E-4</v>
      </c>
      <c r="I157" s="38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40">
        <f t="shared" si="17"/>
        <v>258.72523629717557</v>
      </c>
      <c r="F158" s="40">
        <f t="shared" si="21"/>
        <v>0.12456848767670942</v>
      </c>
      <c r="G158" s="40">
        <f t="shared" si="19"/>
        <v>4.8147018613069594E-4</v>
      </c>
      <c r="I158" s="38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40">
        <f t="shared" si="17"/>
        <v>258.61680670594092</v>
      </c>
      <c r="F159" s="40">
        <f t="shared" si="21"/>
        <v>0.12638487149278679</v>
      </c>
      <c r="G159" s="40">
        <f t="shared" si="19"/>
        <v>4.8869550708083775E-4</v>
      </c>
      <c r="I159" s="38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40">
        <f t="shared" si="17"/>
        <v>258.5109701571057</v>
      </c>
      <c r="F160" s="40">
        <f t="shared" si="21"/>
        <v>0.12809344302882147</v>
      </c>
      <c r="G160" s="40">
        <f t="shared" si="19"/>
        <v>4.9550486368518459E-4</v>
      </c>
      <c r="I160" s="38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40">
        <f t="shared" si="17"/>
        <v>258.3935094878305</v>
      </c>
      <c r="F161" s="40">
        <f xml:space="preserve"> E161^2*ABS(H$10/(LN(D161))^2-H$7)*SQRT(1/C161+1/B161)/(SQRT(11*35))</f>
        <v>0.12604616530821247</v>
      </c>
      <c r="G161" s="40">
        <f t="shared" si="19"/>
        <v>4.878070101607906E-4</v>
      </c>
      <c r="I161" s="38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40">
        <f t="shared" si="17"/>
        <v>258.24746932320841</v>
      </c>
      <c r="F162" s="40">
        <f t="shared" ref="F162:F170" si="22" xml:space="preserve"> E162^2*ABS(H$10/(LN(D162))^2-H$7)*SQRT(1/C162+1/B162)/(SQRT(11*35))</f>
        <v>0.12813046895611788</v>
      </c>
      <c r="G162" s="40">
        <f t="shared" si="19"/>
        <v>4.961538221145424E-4</v>
      </c>
      <c r="I162" s="38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40">
        <f t="shared" si="17"/>
        <v>258.09112939708797</v>
      </c>
      <c r="F163" s="40">
        <f t="shared" si="22"/>
        <v>0.13032661544500801</v>
      </c>
      <c r="G163" s="40">
        <f t="shared" si="19"/>
        <v>5.0496355976842994E-4</v>
      </c>
      <c r="I163" s="38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40">
        <f t="shared" si="17"/>
        <v>257.95478314427424</v>
      </c>
      <c r="F164" s="40">
        <f t="shared" si="22"/>
        <v>0.13216867637786897</v>
      </c>
      <c r="G164" s="40">
        <f t="shared" si="19"/>
        <v>5.1237148916888646E-4</v>
      </c>
      <c r="I164" s="38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40">
        <f t="shared" si="17"/>
        <v>257.8147420631513</v>
      </c>
      <c r="F165" s="40">
        <f t="shared" si="22"/>
        <v>0.13426895355063953</v>
      </c>
      <c r="G165" s="40">
        <f t="shared" si="19"/>
        <v>5.2079626043164968E-4</v>
      </c>
      <c r="I165" s="38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40">
        <f t="shared" si="17"/>
        <v>257.66128095313837</v>
      </c>
      <c r="F166" s="40">
        <f t="shared" si="22"/>
        <v>0.13634717506792587</v>
      </c>
      <c r="G166" s="40">
        <f t="shared" si="19"/>
        <v>5.2917215409141645E-4</v>
      </c>
      <c r="I166" s="38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40">
        <f t="shared" si="17"/>
        <v>257.49316543645807</v>
      </c>
      <c r="F167" s="40">
        <f t="shared" si="22"/>
        <v>0.13882011704556194</v>
      </c>
      <c r="G167" s="40">
        <f t="shared" si="19"/>
        <v>5.3912156002376992E-4</v>
      </c>
      <c r="I167" s="38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40">
        <f t="shared" si="17"/>
        <v>257.33362520056829</v>
      </c>
      <c r="F168" s="40">
        <f t="shared" si="22"/>
        <v>0.1412530020981608</v>
      </c>
      <c r="G168" s="40">
        <f t="shared" si="19"/>
        <v>5.4891000734189662E-4</v>
      </c>
      <c r="I168" s="38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40">
        <f t="shared" si="17"/>
        <v>257.17552896688818</v>
      </c>
      <c r="F169" s="40">
        <f t="shared" si="22"/>
        <v>0.14337474900075384</v>
      </c>
      <c r="G169" s="40">
        <f t="shared" si="19"/>
        <v>5.5749763430724237E-4</v>
      </c>
      <c r="I169" s="38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40">
        <f t="shared" si="17"/>
        <v>257.00019736392807</v>
      </c>
      <c r="F170" s="40">
        <f t="shared" si="22"/>
        <v>0.14569006304921622</v>
      </c>
      <c r="G170" s="40">
        <f t="shared" si="19"/>
        <v>5.6688696951819907E-4</v>
      </c>
      <c r="I170" s="38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40">
        <f t="shared" si="17"/>
        <v>256.81125614197259</v>
      </c>
      <c r="F171" s="40">
        <f xml:space="preserve"> E171^2*ABS(H$10/(LN(D171))^2-H$7)*SQRT(1/C171+1/B171)/(SQRT(11*37))</f>
        <v>0.14389021997028803</v>
      </c>
      <c r="G171" s="40">
        <f t="shared" si="19"/>
        <v>5.6029561216250356E-4</v>
      </c>
      <c r="I171" s="38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40">
        <f t="shared" si="17"/>
        <v>256.60971650262189</v>
      </c>
      <c r="F172" s="40">
        <f t="shared" ref="F172:F180" si="23" xml:space="preserve"> E172^2*ABS(H$10/(LN(D172))^2-H$7)*SQRT(1/C172+1/B172)/(SQRT(11*37))</f>
        <v>0.14634743552689988</v>
      </c>
      <c r="G172" s="40">
        <f t="shared" si="19"/>
        <v>5.7031135656706352E-4</v>
      </c>
      <c r="I172" s="38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40">
        <f t="shared" si="17"/>
        <v>256.40820457557089</v>
      </c>
      <c r="F173" s="40">
        <f t="shared" si="23"/>
        <v>0.14875290283722339</v>
      </c>
      <c r="G173" s="40">
        <f t="shared" si="19"/>
        <v>5.8014096344324124E-4</v>
      </c>
      <c r="I173" s="38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40">
        <f t="shared" si="17"/>
        <v>256.22241310210097</v>
      </c>
      <c r="F174" s="40">
        <f t="shared" si="23"/>
        <v>0.15109062979869475</v>
      </c>
      <c r="G174" s="40">
        <f t="shared" si="19"/>
        <v>5.8968545323350493E-4</v>
      </c>
      <c r="I174" s="38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40">
        <f t="shared" si="17"/>
        <v>255.99794116207462</v>
      </c>
      <c r="F175" s="40">
        <f t="shared" si="23"/>
        <v>0.15363263064311478</v>
      </c>
      <c r="G175" s="40">
        <f t="shared" si="19"/>
        <v>6.0013228991497459E-4</v>
      </c>
      <c r="I175" s="38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40">
        <f t="shared" si="17"/>
        <v>255.755263621247</v>
      </c>
      <c r="F176" s="40">
        <f t="shared" si="23"/>
        <v>0.15644631583233595</v>
      </c>
      <c r="G176" s="40">
        <f t="shared" si="19"/>
        <v>6.1170321039421649E-4</v>
      </c>
      <c r="I176" s="38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40">
        <f t="shared" si="17"/>
        <v>255.51384986350575</v>
      </c>
      <c r="F177" s="40">
        <f t="shared" si="23"/>
        <v>0.15917937406460281</v>
      </c>
      <c r="G177" s="40">
        <f t="shared" si="19"/>
        <v>6.2297747910587101E-4</v>
      </c>
      <c r="I177" s="38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40">
        <f t="shared" si="17"/>
        <v>255.24145306750006</v>
      </c>
      <c r="F178" s="40">
        <f t="shared" si="23"/>
        <v>0.16232685567040822</v>
      </c>
      <c r="G178" s="40">
        <f t="shared" si="19"/>
        <v>6.3597371711984405E-4</v>
      </c>
      <c r="I178" s="38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40">
        <f t="shared" si="17"/>
        <v>254.95547350495605</v>
      </c>
      <c r="F179" s="40">
        <f t="shared" si="23"/>
        <v>0.16545023808269577</v>
      </c>
      <c r="G179" s="40">
        <f t="shared" si="19"/>
        <v>6.4893777649954862E-4</v>
      </c>
      <c r="I179" s="38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40">
        <f t="shared" si="17"/>
        <v>254.64485651168326</v>
      </c>
      <c r="F180" s="40">
        <f t="shared" si="23"/>
        <v>0.16879489887331192</v>
      </c>
      <c r="G180" s="40">
        <f t="shared" si="19"/>
        <v>6.6286396350427569E-4</v>
      </c>
      <c r="I180" s="38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40">
        <f t="shared" si="17"/>
        <v>254.31493561322128</v>
      </c>
      <c r="F181" s="40">
        <f xml:space="preserve"> E181^2*ABS(H$10/(LN(D181))^2-H$7)*SQRT(1/C181+1/B181)/(SQRT(11*39))</f>
        <v>0.16757120006558512</v>
      </c>
      <c r="G181" s="40">
        <f t="shared" si="19"/>
        <v>6.5891214631781723E-4</v>
      </c>
      <c r="I181" s="38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40">
        <f t="shared" si="17"/>
        <v>253.9802868217638</v>
      </c>
      <c r="F182" s="40">
        <f t="shared" ref="F182:F190" si="24" xml:space="preserve"> E182^2*ABS(H$10/(LN(D182))^2-H$7)*SQRT(1/C182+1/B182)/(SQRT(11*39))</f>
        <v>0.17064364448128808</v>
      </c>
      <c r="G182" s="40">
        <f t="shared" si="19"/>
        <v>6.7187751701785017E-4</v>
      </c>
      <c r="I182" s="38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40">
        <f t="shared" si="17"/>
        <v>253.64772546285386</v>
      </c>
      <c r="F183" s="40">
        <f t="shared" si="24"/>
        <v>0.17402923188792346</v>
      </c>
      <c r="G183" s="40">
        <f t="shared" si="19"/>
        <v>6.8610602192610494E-4</v>
      </c>
      <c r="I183" s="38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40">
        <f t="shared" si="17"/>
        <v>253.36768499785086</v>
      </c>
      <c r="F184" s="40">
        <f t="shared" si="24"/>
        <v>0.17687525823190464</v>
      </c>
      <c r="G184" s="40">
        <f t="shared" si="19"/>
        <v>6.9809714776138457E-4</v>
      </c>
      <c r="I184" s="38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40">
        <f t="shared" si="17"/>
        <v>253.10876336943198</v>
      </c>
      <c r="F185" s="40">
        <f t="shared" si="24"/>
        <v>0.17982791709420037</v>
      </c>
      <c r="G185" s="40">
        <f t="shared" si="19"/>
        <v>7.1047685074312301E-4</v>
      </c>
      <c r="I185" s="38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40">
        <f t="shared" si="17"/>
        <v>252.87313177582061</v>
      </c>
      <c r="F186" s="40">
        <f t="shared" si="24"/>
        <v>0.18254009877531216</v>
      </c>
      <c r="G186" s="40">
        <f t="shared" si="19"/>
        <v>7.2186434949972963E-4</v>
      </c>
      <c r="I186" s="38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40">
        <f t="shared" si="17"/>
        <v>252.65217162089692</v>
      </c>
      <c r="F187" s="40">
        <f t="shared" si="24"/>
        <v>0.18519653728756563</v>
      </c>
      <c r="G187" s="40">
        <f t="shared" si="19"/>
        <v>7.3300987717395095E-4</v>
      </c>
      <c r="I187" s="38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40">
        <f t="shared" si="17"/>
        <v>252.42980657721938</v>
      </c>
      <c r="F188" s="40">
        <f t="shared" si="24"/>
        <v>0.18773353285053684</v>
      </c>
      <c r="G188" s="40">
        <f t="shared" si="19"/>
        <v>7.437058855928265E-4</v>
      </c>
      <c r="I188" s="38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40">
        <f t="shared" si="17"/>
        <v>252.22264617980338</v>
      </c>
      <c r="F189" s="40">
        <f t="shared" si="24"/>
        <v>0.19006192502577046</v>
      </c>
      <c r="G189" s="40">
        <f t="shared" si="19"/>
        <v>7.5354821585005478E-4</v>
      </c>
      <c r="I189" s="38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40">
        <f t="shared" si="17"/>
        <v>252.03071151791278</v>
      </c>
      <c r="F190" s="40">
        <f t="shared" si="24"/>
        <v>0.19242576964225805</v>
      </c>
      <c r="G190" s="40">
        <f t="shared" si="19"/>
        <v>7.6350127523479067E-4</v>
      </c>
      <c r="I190" s="38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40">
        <f t="shared" si="17"/>
        <v>251.86591830974692</v>
      </c>
      <c r="F191" s="40">
        <f xml:space="preserve"> E191^2*ABS(H$10/(LN(D191))^2-H$7)*SQRT(1/C191+1/B191)/(SQRT(11*41))</f>
        <v>0.18989364080588528</v>
      </c>
      <c r="G191" s="40">
        <f t="shared" si="19"/>
        <v>7.5394734658919759E-4</v>
      </c>
      <c r="I191" s="38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40">
        <f t="shared" si="17"/>
        <v>251.71354721482152</v>
      </c>
      <c r="F192" s="40">
        <f t="shared" ref="F192:F200" si="25" xml:space="preserve"> E192^2*ABS(H$10/(LN(D192))^2-H$7)*SQRT(1/C192+1/B192)/(SQRT(11*41))</f>
        <v>0.1920615583501627</v>
      </c>
      <c r="G192" s="40">
        <f t="shared" si="19"/>
        <v>7.6301637506323951E-4</v>
      </c>
      <c r="I192" s="38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40">
        <f t="shared" si="17"/>
        <v>251.55754507084757</v>
      </c>
      <c r="F193" s="40">
        <f t="shared" si="25"/>
        <v>0.19428287362712426</v>
      </c>
      <c r="G193" s="40">
        <f t="shared" si="19"/>
        <v>7.7231980289999762E-4</v>
      </c>
      <c r="I193" s="38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40">
        <f t="shared" si="17"/>
        <v>251.3831841859209</v>
      </c>
      <c r="F194" s="40">
        <f t="shared" si="25"/>
        <v>0.19671161566584719</v>
      </c>
      <c r="G194" s="40">
        <f t="shared" si="19"/>
        <v>7.8251700209334973E-4</v>
      </c>
      <c r="I194" s="38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40">
        <f t="shared" ref="E195:E258" si="26" xml:space="preserve"> (H$4+H$7*LN(D195)+H$10/LN(D195))^-1</f>
        <v>251.17434997151949</v>
      </c>
      <c r="F195" s="40">
        <f t="shared" si="25"/>
        <v>0.19920857539290851</v>
      </c>
      <c r="G195" s="40">
        <f t="shared" si="19"/>
        <v>7.9310875260748821E-4</v>
      </c>
      <c r="I195" s="38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40">
        <f t="shared" si="26"/>
        <v>250.97450813579994</v>
      </c>
      <c r="F196" s="40">
        <f t="shared" si="25"/>
        <v>0.20164368079175254</v>
      </c>
      <c r="G196" s="40">
        <f t="shared" si="19"/>
        <v>8.0344287668708189E-4</v>
      </c>
      <c r="I196" s="38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40">
        <f t="shared" si="26"/>
        <v>250.78392021380876</v>
      </c>
      <c r="F197" s="40">
        <f t="shared" si="25"/>
        <v>0.204086773750915</v>
      </c>
      <c r="G197" s="40">
        <f t="shared" ref="G197:G260" si="27" xml:space="preserve"> F197/E197</f>
        <v>8.1379529268430938E-4</v>
      </c>
      <c r="I197" s="38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40">
        <f t="shared" si="26"/>
        <v>250.55491303340031</v>
      </c>
      <c r="F198" s="40">
        <f t="shared" si="25"/>
        <v>0.20694009989239021</v>
      </c>
      <c r="G198" s="40">
        <f t="shared" si="27"/>
        <v>8.259271286562398E-4</v>
      </c>
      <c r="I198" s="38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40">
        <f t="shared" si="26"/>
        <v>250.31574183998524</v>
      </c>
      <c r="F199" s="40">
        <f t="shared" si="25"/>
        <v>0.20979338097951244</v>
      </c>
      <c r="G199" s="40">
        <f t="shared" si="27"/>
        <v>8.3811501201399956E-4</v>
      </c>
      <c r="I199" s="38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40">
        <f t="shared" si="26"/>
        <v>250.1123602332332</v>
      </c>
      <c r="F200" s="40">
        <f t="shared" si="25"/>
        <v>0.2124521769626522</v>
      </c>
      <c r="G200" s="40">
        <f t="shared" si="27"/>
        <v>8.4942694061396098E-4</v>
      </c>
      <c r="I200" s="38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40">
        <f t="shared" si="26"/>
        <v>249.90860896155397</v>
      </c>
      <c r="F201" s="40">
        <f xml:space="preserve"> E201^2*ABS(H$10/(LN(D201))^2-H$7)*SQRT(1/C201+1/B201)/(SQRT(11*43))</f>
        <v>0.20959938936152833</v>
      </c>
      <c r="G201" s="40">
        <f t="shared" si="27"/>
        <v>8.387041576217696E-4</v>
      </c>
      <c r="I201" s="38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40">
        <f t="shared" si="26"/>
        <v>249.71231237130476</v>
      </c>
      <c r="F202" s="40">
        <f t="shared" ref="F202:F210" si="28" xml:space="preserve"> E202^2*ABS(H$10/(LN(D202))^2-H$7)*SQRT(1/C202+1/B202)/(SQRT(11*43))</f>
        <v>0.21196591792743008</v>
      </c>
      <c r="G202" s="40">
        <f t="shared" si="27"/>
        <v>8.4884047532366596E-4</v>
      </c>
      <c r="I202" s="38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40">
        <f t="shared" si="26"/>
        <v>249.50761743332197</v>
      </c>
      <c r="F203" s="40">
        <f t="shared" si="28"/>
        <v>0.21478601472414866</v>
      </c>
      <c r="G203" s="40">
        <f t="shared" si="27"/>
        <v>8.6083950836309735E-4</v>
      </c>
      <c r="I203" s="38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40">
        <f t="shared" si="26"/>
        <v>249.32539015720917</v>
      </c>
      <c r="F204" s="40">
        <f t="shared" si="28"/>
        <v>0.21723823115984889</v>
      </c>
      <c r="G204" s="40">
        <f t="shared" si="27"/>
        <v>8.7130408588901394E-4</v>
      </c>
      <c r="I204" s="38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40">
        <f t="shared" si="26"/>
        <v>249.15736963048522</v>
      </c>
      <c r="F205" s="40">
        <f t="shared" si="28"/>
        <v>0.2194667908962406</v>
      </c>
      <c r="G205" s="40">
        <f t="shared" si="27"/>
        <v>8.8083604037770397E-4</v>
      </c>
      <c r="I205" s="38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40">
        <f t="shared" si="26"/>
        <v>249.01658296849504</v>
      </c>
      <c r="F206" s="40">
        <f t="shared" si="28"/>
        <v>0.22164229213656075</v>
      </c>
      <c r="G206" s="40">
        <f t="shared" si="27"/>
        <v>8.9007041014855777E-4</v>
      </c>
      <c r="I206" s="38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40">
        <f t="shared" si="26"/>
        <v>248.84126033756559</v>
      </c>
      <c r="F207" s="40">
        <f t="shared" si="28"/>
        <v>0.22397103526258244</v>
      </c>
      <c r="G207" s="40">
        <f t="shared" si="27"/>
        <v>9.0005586275666079E-4</v>
      </c>
      <c r="I207" s="38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40">
        <f t="shared" si="26"/>
        <v>248.65843439190613</v>
      </c>
      <c r="F208" s="40">
        <f t="shared" si="28"/>
        <v>0.22647941328229199</v>
      </c>
      <c r="G208" s="40">
        <f t="shared" si="27"/>
        <v>9.1080527325022008E-4</v>
      </c>
      <c r="I208" s="38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40">
        <f t="shared" si="26"/>
        <v>248.52690854811763</v>
      </c>
      <c r="F209" s="40">
        <f t="shared" si="28"/>
        <v>0.22882055232352735</v>
      </c>
      <c r="G209" s="40">
        <f t="shared" si="27"/>
        <v>9.2070735382452599E-4</v>
      </c>
      <c r="I209" s="38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40">
        <f t="shared" si="26"/>
        <v>248.40129269545167</v>
      </c>
      <c r="F210" s="40">
        <f t="shared" si="28"/>
        <v>0.23105475397890762</v>
      </c>
      <c r="G210" s="40">
        <f t="shared" si="27"/>
        <v>9.3016727679508704E-4</v>
      </c>
      <c r="I210" s="38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40">
        <f t="shared" si="26"/>
        <v>248.27108511799102</v>
      </c>
      <c r="F211" s="40">
        <f xml:space="preserve"> E211^2*ABS(H$10/(LN(D211))^2-H$7)*SQRT(1/C211+1/B211)/(SQRT(11*45))</f>
        <v>0.22775077286973541</v>
      </c>
      <c r="G211" s="40">
        <f t="shared" si="27"/>
        <v>9.1734715205154355E-4</v>
      </c>
      <c r="I211" s="38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40">
        <f t="shared" si="26"/>
        <v>248.15145320361836</v>
      </c>
      <c r="F212" s="40">
        <f t="shared" ref="F212:F220" si="29" xml:space="preserve"> E212^2*ABS(H$10/(LN(D212))^2-H$7)*SQRT(1/C212+1/B212)/(SQRT(11*45))</f>
        <v>0.23019172215922937</v>
      </c>
      <c r="G212" s="40">
        <f t="shared" si="27"/>
        <v>9.2762592838957784E-4</v>
      </c>
      <c r="I212" s="38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40">
        <f t="shared" si="26"/>
        <v>248.02981460614663</v>
      </c>
      <c r="F213" s="40">
        <f t="shared" si="29"/>
        <v>0.23234323432949452</v>
      </c>
      <c r="G213" s="40">
        <f t="shared" si="27"/>
        <v>9.3675526346878395E-4</v>
      </c>
      <c r="I213" s="38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40">
        <f t="shared" si="26"/>
        <v>247.93123268237915</v>
      </c>
      <c r="F214" s="40">
        <f t="shared" si="29"/>
        <v>0.23434157151533838</v>
      </c>
      <c r="G214" s="40">
        <f t="shared" si="27"/>
        <v>9.4518778041792636E-4</v>
      </c>
      <c r="I214" s="38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40">
        <f t="shared" si="26"/>
        <v>247.85740593074757</v>
      </c>
      <c r="F215" s="40">
        <f t="shared" si="29"/>
        <v>0.23640562680025787</v>
      </c>
      <c r="G215" s="40">
        <f t="shared" si="27"/>
        <v>9.5379690557364507E-4</v>
      </c>
      <c r="I215" s="38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40">
        <f t="shared" si="26"/>
        <v>247.78910393129439</v>
      </c>
      <c r="F216" s="40">
        <f t="shared" si="29"/>
        <v>0.23823213388671685</v>
      </c>
      <c r="G216" s="40">
        <f t="shared" si="27"/>
        <v>9.6143103190192154E-4</v>
      </c>
      <c r="I216" s="38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40">
        <f t="shared" si="26"/>
        <v>247.71802178110948</v>
      </c>
      <c r="F217" s="40">
        <f t="shared" si="29"/>
        <v>0.24010880782564886</v>
      </c>
      <c r="G217" s="40">
        <f t="shared" si="27"/>
        <v>9.6928275988662489E-4</v>
      </c>
      <c r="I217" s="38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40">
        <f t="shared" si="26"/>
        <v>247.67526901206725</v>
      </c>
      <c r="F218" s="40">
        <f t="shared" si="29"/>
        <v>0.24194824096860662</v>
      </c>
      <c r="G218" s="40">
        <f t="shared" si="27"/>
        <v>9.7687686757622289E-4</v>
      </c>
      <c r="I218" s="38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40">
        <f t="shared" si="26"/>
        <v>247.66081709967978</v>
      </c>
      <c r="F219" s="40">
        <f t="shared" si="29"/>
        <v>0.24360690366363547</v>
      </c>
      <c r="G219" s="40">
        <f t="shared" si="27"/>
        <v>9.8363118767224016E-4</v>
      </c>
      <c r="I219" s="38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40">
        <f t="shared" si="26"/>
        <v>247.6506627222339</v>
      </c>
      <c r="F220" s="40">
        <f t="shared" si="29"/>
        <v>0.24509258778852983</v>
      </c>
      <c r="G220" s="40">
        <f t="shared" si="27"/>
        <v>9.8967063158408256E-4</v>
      </c>
      <c r="I220" s="38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40">
        <f t="shared" si="26"/>
        <v>247.65402128592305</v>
      </c>
      <c r="F221" s="40">
        <f xml:space="preserve"> E221^2*ABS(H$10/(LN(D221))^2-H$7)*SQRT(1/C221+1/B221)/(SQRT(11*47))</f>
        <v>0.24132165530151503</v>
      </c>
      <c r="G221" s="40">
        <f t="shared" si="27"/>
        <v>9.7443059494238082E-4</v>
      </c>
      <c r="I221" s="38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40">
        <f t="shared" si="26"/>
        <v>247.65577434116966</v>
      </c>
      <c r="F222" s="40">
        <f t="shared" ref="F222:F230" si="30" xml:space="preserve"> E222^2*ABS(H$10/(LN(D222))^2-H$7)*SQRT(1/C222+1/B222)/(SQRT(11*47))</f>
        <v>0.24291130497570812</v>
      </c>
      <c r="G222" s="40">
        <f t="shared" si="27"/>
        <v>9.8084248437944519E-4</v>
      </c>
      <c r="I222" s="38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40">
        <f t="shared" si="26"/>
        <v>247.64684661334351</v>
      </c>
      <c r="F223" s="40">
        <f t="shared" si="30"/>
        <v>0.24450564983688194</v>
      </c>
      <c r="G223" s="40">
        <f t="shared" si="27"/>
        <v>9.8731582162495286E-4</v>
      </c>
      <c r="I223" s="38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40">
        <f t="shared" si="26"/>
        <v>247.60758171856287</v>
      </c>
      <c r="F224" s="40">
        <f t="shared" si="30"/>
        <v>0.24621553210343783</v>
      </c>
      <c r="G224" s="40">
        <f t="shared" si="27"/>
        <v>9.9437800084527586E-4</v>
      </c>
      <c r="I224" s="38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40">
        <f t="shared" si="26"/>
        <v>247.52927791462787</v>
      </c>
      <c r="F225" s="40">
        <f t="shared" si="30"/>
        <v>0.24822960353768933</v>
      </c>
      <c r="G225" s="40">
        <f t="shared" si="27"/>
        <v>1.0028292637903747E-3</v>
      </c>
      <c r="I225" s="38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40">
        <f t="shared" si="26"/>
        <v>247.41194710592268</v>
      </c>
      <c r="F226" s="40">
        <f t="shared" si="30"/>
        <v>0.25035727683363634</v>
      </c>
      <c r="G226" s="40">
        <f t="shared" si="27"/>
        <v>1.0119045574078632E-3</v>
      </c>
      <c r="I226" s="38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40">
        <f t="shared" si="26"/>
        <v>247.33293925579471</v>
      </c>
      <c r="F227" s="40">
        <f t="shared" si="30"/>
        <v>0.25229570017529684</v>
      </c>
      <c r="G227" s="40">
        <f t="shared" si="27"/>
        <v>1.0200651030729457E-3</v>
      </c>
      <c r="I227" s="38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40">
        <f t="shared" si="26"/>
        <v>247.21074009741582</v>
      </c>
      <c r="F228" s="40">
        <f t="shared" si="30"/>
        <v>0.25441781535679481</v>
      </c>
      <c r="G228" s="40">
        <f t="shared" si="27"/>
        <v>1.0291535685566856E-3</v>
      </c>
      <c r="I228" s="38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40">
        <f t="shared" si="26"/>
        <v>247.06631578175649</v>
      </c>
      <c r="F229" s="40">
        <f t="shared" si="30"/>
        <v>0.2569536102599434</v>
      </c>
      <c r="G229" s="40">
        <f t="shared" si="27"/>
        <v>1.0400187878582396E-3</v>
      </c>
      <c r="I229" s="38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40">
        <f t="shared" si="26"/>
        <v>246.90260900150858</v>
      </c>
      <c r="F230" s="40">
        <f t="shared" si="30"/>
        <v>0.25976486605331051</v>
      </c>
      <c r="G230" s="40">
        <f t="shared" si="27"/>
        <v>1.0520944558010861E-3</v>
      </c>
      <c r="I230" s="38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47">
        <f t="shared" si="26"/>
        <v>246.73506733548871</v>
      </c>
      <c r="F231" s="47">
        <f xml:space="preserve"> E231^2*ABS(H$10/(LN(D231))^2-H$7)*SQRT(1/C231+1/B231)/(SQRT(11*49))</f>
        <v>0.25696460055792092</v>
      </c>
      <c r="G231" s="47">
        <f t="shared" si="27"/>
        <v>1.0414595838885074E-3</v>
      </c>
      <c r="H231" s="48"/>
      <c r="I231" s="36"/>
      <c r="J231" s="37"/>
      <c r="K231" s="25"/>
      <c r="L231" s="25"/>
      <c r="M231" s="22"/>
      <c r="N231" s="22"/>
      <c r="P231" s="41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40">
        <f t="shared" si="26"/>
        <v>246.54279170827363</v>
      </c>
      <c r="F232" s="40">
        <f t="shared" ref="F232:F240" si="31" xml:space="preserve"> E232^2*ABS(H$10/(LN(D232))^2-H$7)*SQRT(1/C232+1/B232)/(SQRT(11*49))</f>
        <v>0.25914307577986867</v>
      </c>
      <c r="G232" s="40">
        <f t="shared" si="27"/>
        <v>1.051107898893692E-3</v>
      </c>
      <c r="I232" s="38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40">
        <f t="shared" si="26"/>
        <v>246.33470558384033</v>
      </c>
      <c r="F233" s="40">
        <f t="shared" si="31"/>
        <v>0.26216711243844421</v>
      </c>
      <c r="G233" s="40">
        <f t="shared" si="27"/>
        <v>1.0642719295970876E-3</v>
      </c>
      <c r="I233" s="38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40">
        <f t="shared" si="26"/>
        <v>246.13857108967869</v>
      </c>
      <c r="F234" s="40">
        <f t="shared" si="31"/>
        <v>0.2649018688616489</v>
      </c>
      <c r="G234" s="40">
        <f t="shared" si="27"/>
        <v>1.0762306276862798E-3</v>
      </c>
      <c r="I234" s="38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40">
        <f t="shared" si="26"/>
        <v>245.98064969946694</v>
      </c>
      <c r="F235" s="40">
        <f t="shared" si="31"/>
        <v>0.2673047998067542</v>
      </c>
      <c r="G235" s="40">
        <f t="shared" si="27"/>
        <v>1.0866903560639448E-3</v>
      </c>
      <c r="I235" s="38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40">
        <f t="shared" si="26"/>
        <v>245.83938091286836</v>
      </c>
      <c r="F236" s="40">
        <f t="shared" si="31"/>
        <v>0.26950378213348514</v>
      </c>
      <c r="G236" s="40">
        <f t="shared" si="27"/>
        <v>1.0962596030495376E-3</v>
      </c>
      <c r="I236" s="38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40">
        <f t="shared" si="26"/>
        <v>245.70219914288089</v>
      </c>
      <c r="F237" s="40">
        <f t="shared" si="31"/>
        <v>0.27191290927091694</v>
      </c>
      <c r="G237" s="40">
        <f t="shared" si="27"/>
        <v>1.1066767420864392E-3</v>
      </c>
      <c r="I237" s="38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40">
        <f t="shared" si="26"/>
        <v>245.53041126242925</v>
      </c>
      <c r="F238" s="40">
        <f t="shared" si="31"/>
        <v>0.27443906925616612</v>
      </c>
      <c r="G238" s="40">
        <f t="shared" si="27"/>
        <v>1.1177396227420422E-3</v>
      </c>
      <c r="I238" s="38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40">
        <f t="shared" si="26"/>
        <v>245.39057410974533</v>
      </c>
      <c r="F239" s="40">
        <f t="shared" si="31"/>
        <v>0.27661691660882054</v>
      </c>
      <c r="G239" s="40">
        <f t="shared" si="27"/>
        <v>1.1272515972235752E-3</v>
      </c>
      <c r="I239" s="38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40">
        <f t="shared" si="26"/>
        <v>245.27602311753463</v>
      </c>
      <c r="F240" s="40">
        <f t="shared" si="31"/>
        <v>0.27867150666206503</v>
      </c>
      <c r="G240" s="40">
        <f t="shared" si="27"/>
        <v>1.1361547008144678E-3</v>
      </c>
      <c r="I240" s="38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40">
        <f t="shared" si="26"/>
        <v>245.18433448051334</v>
      </c>
      <c r="F241" s="40">
        <f xml:space="preserve"> E241^2*ABS(H$10/(LN(D241))^2-H$7)*SQRT(1/C241+1/B241)/(SQRT(11*51))</f>
        <v>0.27531547398577527</v>
      </c>
      <c r="G241" s="40">
        <f t="shared" si="27"/>
        <v>1.1228917808680664E-3</v>
      </c>
      <c r="I241" s="38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40">
        <f t="shared" si="26"/>
        <v>245.06414485016202</v>
      </c>
      <c r="F242" s="40">
        <f t="shared" ref="F242:F250" si="32" xml:space="preserve"> E242^2*ABS(H$10/(LN(D242))^2-H$7)*SQRT(1/C242+1/B242)/(SQRT(11*51))</f>
        <v>0.27773413657455265</v>
      </c>
      <c r="G242" s="40">
        <f t="shared" si="27"/>
        <v>1.1333120018204451E-3</v>
      </c>
      <c r="I242" s="38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40">
        <f t="shared" si="26"/>
        <v>244.9415647232627</v>
      </c>
      <c r="F243" s="40">
        <f t="shared" si="32"/>
        <v>0.28017174980458026</v>
      </c>
      <c r="G243" s="40">
        <f t="shared" si="27"/>
        <v>1.1438309791199422E-3</v>
      </c>
      <c r="I243" s="38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40">
        <f t="shared" si="26"/>
        <v>244.83134123469227</v>
      </c>
      <c r="F244" s="40">
        <f t="shared" si="32"/>
        <v>0.28248639692436273</v>
      </c>
      <c r="G244" s="40">
        <f t="shared" si="27"/>
        <v>1.1537999812433115E-3</v>
      </c>
      <c r="I244" s="38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40">
        <f t="shared" si="26"/>
        <v>244.7051336498312</v>
      </c>
      <c r="F245" s="40">
        <f t="shared" si="32"/>
        <v>0.28481177539405433</v>
      </c>
      <c r="G245" s="40">
        <f t="shared" si="27"/>
        <v>1.163897835513394E-3</v>
      </c>
      <c r="I245" s="38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40">
        <f t="shared" si="26"/>
        <v>244.56387851408533</v>
      </c>
      <c r="F246" s="40">
        <f t="shared" si="32"/>
        <v>0.28706891358920539</v>
      </c>
      <c r="G246" s="40">
        <f t="shared" si="27"/>
        <v>1.1737993171083605E-3</v>
      </c>
      <c r="I246" s="38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40">
        <f t="shared" si="26"/>
        <v>244.41326540680629</v>
      </c>
      <c r="F247" s="40">
        <f t="shared" si="32"/>
        <v>0.28984872655480221</v>
      </c>
      <c r="G247" s="40">
        <f t="shared" si="27"/>
        <v>1.1858960522145646E-3</v>
      </c>
      <c r="I247" s="38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40">
        <f t="shared" si="26"/>
        <v>244.2207004561491</v>
      </c>
      <c r="F248" s="40">
        <f t="shared" si="32"/>
        <v>0.29268508804756027</v>
      </c>
      <c r="G248" s="40">
        <f t="shared" si="27"/>
        <v>1.1984450437693883E-3</v>
      </c>
      <c r="I248" s="38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40">
        <f t="shared" si="26"/>
        <v>244.04616190231653</v>
      </c>
      <c r="F249" s="40">
        <f t="shared" si="32"/>
        <v>0.29530050778965811</v>
      </c>
      <c r="G249" s="40">
        <f t="shared" si="27"/>
        <v>1.2100190615079495E-3</v>
      </c>
      <c r="I249" s="38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40">
        <f t="shared" si="26"/>
        <v>243.84688652413976</v>
      </c>
      <c r="F250" s="40">
        <f t="shared" si="32"/>
        <v>0.2981208318492527</v>
      </c>
      <c r="G250" s="40">
        <f t="shared" si="27"/>
        <v>1.2225738704264328E-3</v>
      </c>
      <c r="I250" s="38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40">
        <f t="shared" si="26"/>
        <v>243.63359750036008</v>
      </c>
      <c r="F251" s="40">
        <f xml:space="preserve"> E251^2*ABS(H$10/(LN(D251))^2-H$7)*SQRT(1/C251+1/B251)/(SQRT(11*53))</f>
        <v>0.29502279385529939</v>
      </c>
      <c r="G251" s="40">
        <f t="shared" si="27"/>
        <v>1.2109282007169121E-3</v>
      </c>
      <c r="I251" s="38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40">
        <f t="shared" si="26"/>
        <v>243.39881019248028</v>
      </c>
      <c r="F252" s="40">
        <f t="shared" ref="F252:F260" si="33" xml:space="preserve"> E252^2*ABS(H$10/(LN(D252))^2-H$7)*SQRT(1/C252+1/B252)/(SQRT(11*53))</f>
        <v>0.29802378273471247</v>
      </c>
      <c r="G252" s="40">
        <f t="shared" si="27"/>
        <v>1.2244257993662116E-3</v>
      </c>
      <c r="I252" s="38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40">
        <f t="shared" si="26"/>
        <v>243.19356566604603</v>
      </c>
      <c r="F253" s="40">
        <f t="shared" si="33"/>
        <v>0.30134193656982844</v>
      </c>
      <c r="G253" s="40">
        <f t="shared" si="27"/>
        <v>1.2391032457809016E-3</v>
      </c>
      <c r="I253" s="38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40">
        <f t="shared" si="26"/>
        <v>242.99895265728438</v>
      </c>
      <c r="F254" s="40">
        <f t="shared" si="33"/>
        <v>0.30376373784625843</v>
      </c>
      <c r="G254" s="40">
        <f t="shared" si="27"/>
        <v>1.25006192217904E-3</v>
      </c>
      <c r="I254" s="38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40">
        <f t="shared" si="26"/>
        <v>242.77436913106169</v>
      </c>
      <c r="F255" s="40">
        <f t="shared" si="33"/>
        <v>0.30687432071687598</v>
      </c>
      <c r="G255" s="40">
        <f t="shared" si="27"/>
        <v>1.2640309675821253E-3</v>
      </c>
      <c r="I255" s="38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40">
        <f t="shared" si="26"/>
        <v>242.53745597178988</v>
      </c>
      <c r="F256" s="40">
        <f t="shared" si="33"/>
        <v>0.30961652693338676</v>
      </c>
      <c r="G256" s="40">
        <f t="shared" si="27"/>
        <v>1.2765720069620875E-3</v>
      </c>
      <c r="I256" s="38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40">
        <f t="shared" si="26"/>
        <v>242.28398707624243</v>
      </c>
      <c r="F257" s="40">
        <f t="shared" si="33"/>
        <v>0.31251451105569772</v>
      </c>
      <c r="G257" s="40">
        <f t="shared" si="27"/>
        <v>1.2898686158625704E-3</v>
      </c>
      <c r="I257" s="38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40">
        <f t="shared" si="26"/>
        <v>242.03852796767734</v>
      </c>
      <c r="F258" s="40">
        <f t="shared" si="33"/>
        <v>0.31539618235551586</v>
      </c>
      <c r="G258" s="40">
        <f t="shared" si="27"/>
        <v>1.303082550550113E-3</v>
      </c>
      <c r="I258" s="38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40">
        <f t="shared" ref="E259:E322" si="34" xml:space="preserve"> (H$4+H$7*LN(D259)+H$10/LN(D259))^-1</f>
        <v>241.84356402817966</v>
      </c>
      <c r="F259" s="40">
        <f t="shared" si="33"/>
        <v>0.31822191206296979</v>
      </c>
      <c r="G259" s="40">
        <f t="shared" si="27"/>
        <v>1.3158171619811661E-3</v>
      </c>
      <c r="I259" s="38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40">
        <f t="shared" si="34"/>
        <v>241.6033582219587</v>
      </c>
      <c r="F260" s="40">
        <f t="shared" si="33"/>
        <v>0.32129472712459256</v>
      </c>
      <c r="G260" s="40">
        <f t="shared" si="27"/>
        <v>1.3298437964153716E-3</v>
      </c>
      <c r="I260" s="38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40">
        <f t="shared" si="34"/>
        <v>241.35229560319485</v>
      </c>
      <c r="F261" s="40">
        <f xml:space="preserve"> E261^2*ABS(H$10/(LN(D261))^2-H$7)*SQRT(1/C261+1/B261)/(SQRT(11*55))</f>
        <v>0.31816083707881804</v>
      </c>
      <c r="G261" s="40">
        <f t="shared" ref="G261:G324" si="35" xml:space="preserve"> F261/E261</f>
        <v>1.3182424318097369E-3</v>
      </c>
      <c r="I261" s="38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40">
        <f t="shared" si="34"/>
        <v>241.08397092245588</v>
      </c>
      <c r="F262" s="40">
        <f t="shared" ref="F262:F270" si="36" xml:space="preserve"> E262^2*ABS(H$10/(LN(D262))^2-H$7)*SQRT(1/C262+1/B262)/(SQRT(11*55))</f>
        <v>0.32129692466625404</v>
      </c>
      <c r="G262" s="40">
        <f t="shared" si="35"/>
        <v>1.332717905038981E-3</v>
      </c>
      <c r="I262" s="38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40">
        <f t="shared" si="34"/>
        <v>240.80180890215814</v>
      </c>
      <c r="F263" s="40">
        <f t="shared" si="36"/>
        <v>0.32447130007975977</v>
      </c>
      <c r="G263" s="40">
        <f t="shared" si="35"/>
        <v>1.3474620542057389E-3</v>
      </c>
      <c r="I263" s="38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40">
        <f t="shared" si="34"/>
        <v>240.47193897610006</v>
      </c>
      <c r="F264" s="40">
        <f t="shared" si="36"/>
        <v>0.32775651135286366</v>
      </c>
      <c r="G264" s="40">
        <f t="shared" si="35"/>
        <v>1.3629719656622331E-3</v>
      </c>
      <c r="I264" s="38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40">
        <f t="shared" si="34"/>
        <v>240.12586031544063</v>
      </c>
      <c r="F265" s="40">
        <f t="shared" si="36"/>
        <v>0.33124295047181052</v>
      </c>
      <c r="G265" s="40">
        <f t="shared" si="35"/>
        <v>1.3794555490053181E-3</v>
      </c>
      <c r="I265" s="38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40">
        <f t="shared" si="34"/>
        <v>239.81616461848043</v>
      </c>
      <c r="F266" s="40">
        <f t="shared" si="36"/>
        <v>0.33488042877329555</v>
      </c>
      <c r="G266" s="40">
        <f t="shared" si="35"/>
        <v>1.3964047390468916E-3</v>
      </c>
      <c r="I266" s="38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40">
        <f t="shared" si="34"/>
        <v>239.53333965063752</v>
      </c>
      <c r="F267" s="40">
        <f t="shared" si="36"/>
        <v>0.33816807179702307</v>
      </c>
      <c r="G267" s="40">
        <f t="shared" si="35"/>
        <v>1.4117787206167024E-3</v>
      </c>
      <c r="I267" s="38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40">
        <f t="shared" si="34"/>
        <v>239.25751205390867</v>
      </c>
      <c r="F268" s="40">
        <f t="shared" si="36"/>
        <v>0.34127106824727432</v>
      </c>
      <c r="G268" s="40">
        <f t="shared" si="35"/>
        <v>1.4263755621197812E-3</v>
      </c>
      <c r="I268" s="38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40">
        <f t="shared" si="34"/>
        <v>238.97017476531499</v>
      </c>
      <c r="F269" s="40">
        <f t="shared" si="36"/>
        <v>0.34486805954348193</v>
      </c>
      <c r="G269" s="40">
        <f t="shared" si="35"/>
        <v>1.4431426845721057E-3</v>
      </c>
      <c r="I269" s="38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40">
        <f t="shared" si="34"/>
        <v>238.68303106909644</v>
      </c>
      <c r="F270" s="40">
        <f t="shared" si="36"/>
        <v>0.34831167551147124</v>
      </c>
      <c r="G270" s="40">
        <f t="shared" si="35"/>
        <v>1.459306402936698E-3</v>
      </c>
      <c r="I270" s="38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40">
        <f t="shared" si="34"/>
        <v>238.37685849463</v>
      </c>
      <c r="F271" s="40">
        <f xml:space="preserve"> E271^2*ABS(H$10/(LN(D271))^2-H$7)*SQRT(1/C271+1/B271)/(SQRT(11*57))</f>
        <v>0.34481259042567569</v>
      </c>
      <c r="G271" s="40">
        <f t="shared" si="35"/>
        <v>1.4465019490700411E-3</v>
      </c>
      <c r="I271" s="38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40">
        <f t="shared" si="34"/>
        <v>238.07903032374901</v>
      </c>
      <c r="F272" s="40">
        <f t="shared" ref="F272:F280" si="37" xml:space="preserve"> E272^2*ABS(H$10/(LN(D272))^2-H$7)*SQRT(1/C272+1/B272)/(SQRT(11*57))</f>
        <v>0.34758868024862288</v>
      </c>
      <c r="G272" s="40">
        <f t="shared" si="35"/>
        <v>1.4599718411821422E-3</v>
      </c>
      <c r="I272" s="38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40">
        <f t="shared" si="34"/>
        <v>237.81090178691159</v>
      </c>
      <c r="F273" s="40">
        <f t="shared" si="37"/>
        <v>0.35076681308021901</v>
      </c>
      <c r="G273" s="40">
        <f t="shared" si="35"/>
        <v>1.4749820569391751E-3</v>
      </c>
      <c r="I273" s="38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40">
        <f t="shared" si="34"/>
        <v>237.54055868137084</v>
      </c>
      <c r="F274" s="40">
        <f t="shared" si="37"/>
        <v>0.35407000087745433</v>
      </c>
      <c r="G274" s="40">
        <f t="shared" si="35"/>
        <v>1.4905665072228456E-3</v>
      </c>
      <c r="I274" s="38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40">
        <f t="shared" si="34"/>
        <v>237.31519599552246</v>
      </c>
      <c r="F275" s="40">
        <f t="shared" si="37"/>
        <v>0.35713321373482793</v>
      </c>
      <c r="G275" s="40">
        <f t="shared" si="35"/>
        <v>1.5048897827072403E-3</v>
      </c>
      <c r="I275" s="38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40">
        <f t="shared" si="34"/>
        <v>237.16218348094637</v>
      </c>
      <c r="F276" s="40">
        <f t="shared" si="37"/>
        <v>0.36029803933397986</v>
      </c>
      <c r="G276" s="40">
        <f t="shared" si="35"/>
        <v>1.5192052714547816E-3</v>
      </c>
      <c r="I276" s="38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40">
        <f t="shared" si="34"/>
        <v>237.00136108041417</v>
      </c>
      <c r="F277" s="40">
        <f t="shared" si="37"/>
        <v>0.36338250013871914</v>
      </c>
      <c r="G277" s="40">
        <f t="shared" si="35"/>
        <v>1.533250688865977E-3</v>
      </c>
      <c r="I277" s="38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40">
        <f t="shared" si="34"/>
        <v>236.85893294729155</v>
      </c>
      <c r="F278" s="40">
        <f t="shared" si="37"/>
        <v>0.36601656413986178</v>
      </c>
      <c r="G278" s="40">
        <f t="shared" si="35"/>
        <v>1.5452934773682856E-3</v>
      </c>
      <c r="I278" s="38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40">
        <f t="shared" si="34"/>
        <v>236.75338806276696</v>
      </c>
      <c r="F279" s="40">
        <f t="shared" si="37"/>
        <v>0.36897615413662954</v>
      </c>
      <c r="G279" s="40">
        <f t="shared" si="35"/>
        <v>1.5584830998862339E-3</v>
      </c>
      <c r="I279" s="38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40">
        <f t="shared" si="34"/>
        <v>236.68719732793116</v>
      </c>
      <c r="F280" s="40">
        <f t="shared" si="37"/>
        <v>0.37120832245354363</v>
      </c>
      <c r="G280" s="40">
        <f t="shared" si="35"/>
        <v>1.5683498163157209E-3</v>
      </c>
      <c r="I280" s="38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40">
        <f t="shared" si="34"/>
        <v>236.6074209940015</v>
      </c>
      <c r="F281" s="40">
        <f xml:space="preserve"> E281^2*ABS(H$10/(LN(D281))^2-H$7)*SQRT(1/C281+1/B281)/(SQRT(11*59))</f>
        <v>0.36645621391436906</v>
      </c>
      <c r="G281" s="40">
        <f t="shared" si="35"/>
        <v>1.5487942532608032E-3</v>
      </c>
      <c r="I281" s="38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40">
        <f t="shared" si="34"/>
        <v>236.5696539386968</v>
      </c>
      <c r="F282" s="40">
        <f t="shared" ref="F282:F290" si="38" xml:space="preserve"> E282^2*ABS(H$10/(LN(D282))^2-H$7)*SQRT(1/C282+1/B282)/(SQRT(11*59))</f>
        <v>0.36877073486991818</v>
      </c>
      <c r="G282" s="40">
        <f t="shared" si="35"/>
        <v>1.5588251862831027E-3</v>
      </c>
      <c r="I282" s="38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40">
        <f t="shared" si="34"/>
        <v>236.57627541662893</v>
      </c>
      <c r="F283" s="40">
        <f t="shared" si="38"/>
        <v>0.3705161385354041</v>
      </c>
      <c r="G283" s="40">
        <f t="shared" si="35"/>
        <v>1.5661593195805321E-3</v>
      </c>
      <c r="I283" s="38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40">
        <f t="shared" si="34"/>
        <v>236.56903388986709</v>
      </c>
      <c r="F284" s="40">
        <f t="shared" si="38"/>
        <v>0.37254222821644678</v>
      </c>
      <c r="G284" s="40">
        <f t="shared" si="35"/>
        <v>1.5747717361431208E-3</v>
      </c>
      <c r="I284" s="38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40">
        <f t="shared" si="34"/>
        <v>236.598548276299</v>
      </c>
      <c r="F285" s="40">
        <f t="shared" si="38"/>
        <v>0.37436003920896865</v>
      </c>
      <c r="G285" s="40">
        <f t="shared" si="35"/>
        <v>1.5822583948055008E-3</v>
      </c>
      <c r="I285" s="38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40">
        <f t="shared" si="34"/>
        <v>236.60164042022237</v>
      </c>
      <c r="F286" s="40">
        <f t="shared" si="38"/>
        <v>0.37690719715131366</v>
      </c>
      <c r="G286" s="40">
        <f t="shared" si="35"/>
        <v>1.5930033134254607E-3</v>
      </c>
      <c r="I286" s="38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40">
        <f t="shared" si="34"/>
        <v>236.53636074183103</v>
      </c>
      <c r="F287" s="40">
        <f t="shared" si="38"/>
        <v>0.37918801915830075</v>
      </c>
      <c r="G287" s="40">
        <f t="shared" si="35"/>
        <v>1.6030855381772263E-3</v>
      </c>
      <c r="I287" s="38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40">
        <f t="shared" si="34"/>
        <v>236.46082576858467</v>
      </c>
      <c r="F288" s="40">
        <f t="shared" si="38"/>
        <v>0.38149259840613831</v>
      </c>
      <c r="G288" s="40">
        <f t="shared" si="35"/>
        <v>1.6133437628247597E-3</v>
      </c>
      <c r="I288" s="38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40">
        <f t="shared" si="34"/>
        <v>236.35265014926551</v>
      </c>
      <c r="F289" s="40">
        <f t="shared" si="38"/>
        <v>0.38413595944541573</v>
      </c>
      <c r="G289" s="40">
        <f t="shared" si="35"/>
        <v>1.6252661402477169E-3</v>
      </c>
      <c r="I289" s="38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40">
        <f t="shared" si="34"/>
        <v>236.19382417726857</v>
      </c>
      <c r="F290" s="40">
        <f t="shared" si="38"/>
        <v>0.3866455368205392</v>
      </c>
      <c r="G290" s="40">
        <f t="shared" si="35"/>
        <v>1.6369841089932705E-3</v>
      </c>
      <c r="I290" s="38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40">
        <f t="shared" si="34"/>
        <v>235.98295263193302</v>
      </c>
      <c r="F291" s="40">
        <f xml:space="preserve"> E291^2*ABS(H$10/(LN(D291))^2-H$7)*SQRT(1/C291+1/B291)/(SQRT(11*61))</f>
        <v>0.38307634821551662</v>
      </c>
      <c r="G291" s="40">
        <f t="shared" si="35"/>
        <v>1.6233221253613515E-3</v>
      </c>
      <c r="I291" s="38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40">
        <f t="shared" si="34"/>
        <v>235.81477720010824</v>
      </c>
      <c r="F292" s="40">
        <f t="shared" ref="F292:F300" si="39" xml:space="preserve"> E292^2*ABS(H$10/(LN(D292))^2-H$7)*SQRT(1/C292+1/B292)/(SQRT(11*61))</f>
        <v>0.38620292072553908</v>
      </c>
      <c r="G292" s="40">
        <f t="shared" si="35"/>
        <v>1.6377384204290732E-3</v>
      </c>
      <c r="I292" s="38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40">
        <f t="shared" si="34"/>
        <v>235.62532180522533</v>
      </c>
      <c r="F293" s="40">
        <f t="shared" si="39"/>
        <v>0.38909139033769286</v>
      </c>
      <c r="G293" s="40">
        <f t="shared" si="35"/>
        <v>1.6513139901802533E-3</v>
      </c>
      <c r="I293" s="38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40">
        <f t="shared" si="34"/>
        <v>235.43341836178345</v>
      </c>
      <c r="F294" s="40">
        <f t="shared" si="39"/>
        <v>0.39204170467618071</v>
      </c>
      <c r="G294" s="40">
        <f t="shared" si="35"/>
        <v>1.6651914048741458E-3</v>
      </c>
      <c r="I294" s="38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40">
        <f t="shared" si="34"/>
        <v>235.25382237872694</v>
      </c>
      <c r="F295" s="40">
        <f t="shared" si="39"/>
        <v>0.39530888976044976</v>
      </c>
      <c r="G295" s="40">
        <f t="shared" si="35"/>
        <v>1.680350549731157E-3</v>
      </c>
      <c r="I295" s="38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47">
        <f t="shared" si="34"/>
        <v>235.06061683529916</v>
      </c>
      <c r="F296" s="47">
        <f t="shared" si="39"/>
        <v>0.39860735848402179</v>
      </c>
      <c r="G296" s="47">
        <f t="shared" si="35"/>
        <v>1.6957641133193979E-3</v>
      </c>
      <c r="H296" s="48"/>
      <c r="I296" s="36"/>
      <c r="J296" s="37"/>
      <c r="K296" s="25"/>
      <c r="L296" s="25"/>
      <c r="M296" s="22"/>
      <c r="N296" s="22"/>
      <c r="P296" s="41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40">
        <f t="shared" si="34"/>
        <v>234.85661122851238</v>
      </c>
      <c r="F297" s="40">
        <f t="shared" si="39"/>
        <v>0.40113098296014249</v>
      </c>
      <c r="G297" s="40">
        <f t="shared" si="35"/>
        <v>1.7079825041409942E-3</v>
      </c>
      <c r="I297" s="38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40">
        <f t="shared" si="34"/>
        <v>234.67394786729977</v>
      </c>
      <c r="F298" s="40">
        <f t="shared" si="39"/>
        <v>0.40446696050804004</v>
      </c>
      <c r="G298" s="40">
        <f t="shared" si="35"/>
        <v>1.7235273202833427E-3</v>
      </c>
      <c r="I298" s="38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40">
        <f t="shared" si="34"/>
        <v>234.51138783341185</v>
      </c>
      <c r="F299" s="40">
        <f t="shared" si="39"/>
        <v>0.40680427454689039</v>
      </c>
      <c r="G299" s="40">
        <f t="shared" si="35"/>
        <v>1.7346887855009797E-3</v>
      </c>
      <c r="I299" s="38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40">
        <f t="shared" si="34"/>
        <v>234.33180505111005</v>
      </c>
      <c r="F300" s="40">
        <f t="shared" si="39"/>
        <v>0.40969059310816042</v>
      </c>
      <c r="G300" s="40">
        <f t="shared" si="35"/>
        <v>1.7483354127656846E-3</v>
      </c>
      <c r="I300" s="38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40">
        <f t="shared" si="34"/>
        <v>234.12402283235508</v>
      </c>
      <c r="F301" s="40">
        <f xml:space="preserve"> E301^2*ABS(H$10/(LN(D301))^2-H$7)*SQRT(1/C301+1/B301)/(SQRT(11*63))</f>
        <v>0.40570786960172878</v>
      </c>
      <c r="G301" s="40">
        <f t="shared" si="35"/>
        <v>1.7328758693516753E-3</v>
      </c>
      <c r="I301" s="38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40">
        <f t="shared" si="34"/>
        <v>233.96381878229323</v>
      </c>
      <c r="F302" s="40">
        <f t="shared" ref="F302:F310" si="40" xml:space="preserve"> E302^2*ABS(H$10/(LN(D302))^2-H$7)*SQRT(1/C302+1/B302)/(SQRT(11*63))</f>
        <v>0.40884695817335587</v>
      </c>
      <c r="G302" s="40">
        <f t="shared" si="35"/>
        <v>1.7474794192592401E-3</v>
      </c>
      <c r="I302" s="38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40">
        <f t="shared" si="34"/>
        <v>233.78878097888762</v>
      </c>
      <c r="F303" s="40">
        <f t="shared" si="40"/>
        <v>0.41159892166370821</v>
      </c>
      <c r="G303" s="40">
        <f t="shared" si="35"/>
        <v>1.7605589110834101E-3</v>
      </c>
      <c r="I303" s="38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40">
        <f t="shared" si="34"/>
        <v>233.61116523326396</v>
      </c>
      <c r="F304" s="40">
        <f t="shared" si="40"/>
        <v>0.41418376916515975</v>
      </c>
      <c r="G304" s="40">
        <f t="shared" si="35"/>
        <v>1.7729622158752197E-3</v>
      </c>
      <c r="I304" s="38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40">
        <f t="shared" si="34"/>
        <v>233.40750987575674</v>
      </c>
      <c r="F305" s="40">
        <f t="shared" si="40"/>
        <v>0.41728700571507804</v>
      </c>
      <c r="G305" s="40">
        <f t="shared" si="35"/>
        <v>1.7878045395248881E-3</v>
      </c>
      <c r="I305" s="38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40">
        <f t="shared" si="34"/>
        <v>233.17486264737812</v>
      </c>
      <c r="F306" s="40">
        <f t="shared" si="40"/>
        <v>0.42103268458393034</v>
      </c>
      <c r="G306" s="40">
        <f t="shared" si="35"/>
        <v>1.8056521179156554E-3</v>
      </c>
      <c r="I306" s="38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40">
        <f t="shared" si="34"/>
        <v>232.95709685559089</v>
      </c>
      <c r="F307" s="40">
        <f t="shared" si="40"/>
        <v>0.42380977132431952</v>
      </c>
      <c r="G307" s="40">
        <f t="shared" si="35"/>
        <v>1.8192610443932404E-3</v>
      </c>
      <c r="I307" s="38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40">
        <f t="shared" si="34"/>
        <v>232.74979298547748</v>
      </c>
      <c r="F308" s="40">
        <f t="shared" si="40"/>
        <v>0.42701250417438524</v>
      </c>
      <c r="G308" s="40">
        <f t="shared" si="35"/>
        <v>1.8346418215763091E-3</v>
      </c>
      <c r="I308" s="38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40">
        <f t="shared" si="34"/>
        <v>232.555500831107</v>
      </c>
      <c r="F309" s="40">
        <f t="shared" si="40"/>
        <v>0.43012112311797374</v>
      </c>
      <c r="G309" s="40">
        <f t="shared" si="35"/>
        <v>1.8495418150970696E-3</v>
      </c>
      <c r="I309" s="38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40">
        <f t="shared" si="34"/>
        <v>232.31213445152778</v>
      </c>
      <c r="F310" s="40">
        <f t="shared" si="40"/>
        <v>0.43348551589475437</v>
      </c>
      <c r="G310" s="40">
        <f t="shared" si="35"/>
        <v>1.8659615732866579E-3</v>
      </c>
      <c r="I310" s="38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40">
        <f t="shared" si="34"/>
        <v>232.07773511218357</v>
      </c>
      <c r="F311" s="40">
        <f xml:space="preserve"> E311^2*ABS(H$10/(LN(D311))^2-H$7)*SQRT(1/C311+1/B311)/(SQRT(11*65))</f>
        <v>0.42975607330504983</v>
      </c>
      <c r="G311" s="40">
        <f t="shared" si="35"/>
        <v>1.8517764019771691E-3</v>
      </c>
      <c r="I311" s="38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40">
        <f t="shared" si="34"/>
        <v>231.88829896318688</v>
      </c>
      <c r="F312" s="40">
        <f t="shared" ref="F312:F320" si="41" xml:space="preserve"> E312^2*ABS(H$10/(LN(D312))^2-H$7)*SQRT(1/C312+1/B312)/(SQRT(11*65))</f>
        <v>0.43240896939888951</v>
      </c>
      <c r="G312" s="40">
        <f t="shared" si="35"/>
        <v>1.864729575973715E-3</v>
      </c>
      <c r="I312" s="38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40">
        <f t="shared" si="34"/>
        <v>231.65499467112551</v>
      </c>
      <c r="F313" s="40">
        <f t="shared" si="41"/>
        <v>0.43578742357663114</v>
      </c>
      <c r="G313" s="40">
        <f t="shared" si="35"/>
        <v>1.8811915719551269E-3</v>
      </c>
      <c r="I313" s="38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40">
        <f t="shared" si="34"/>
        <v>231.44893117991154</v>
      </c>
      <c r="F314" s="40">
        <f t="shared" si="41"/>
        <v>0.43856358556681097</v>
      </c>
      <c r="G314" s="40">
        <f t="shared" si="35"/>
        <v>1.8948611399112645E-3</v>
      </c>
      <c r="I314" s="38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40">
        <f t="shared" si="34"/>
        <v>231.24117428053501</v>
      </c>
      <c r="F315" s="40">
        <f t="shared" si="41"/>
        <v>0.44223721268179333</v>
      </c>
      <c r="G315" s="40">
        <f t="shared" si="35"/>
        <v>1.9124501251030846E-3</v>
      </c>
      <c r="I315" s="38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40">
        <f t="shared" si="34"/>
        <v>231.01828147538939</v>
      </c>
      <c r="F316" s="40">
        <f t="shared" si="41"/>
        <v>0.44545344518292457</v>
      </c>
      <c r="G316" s="40">
        <f t="shared" si="35"/>
        <v>1.9282172923201283E-3</v>
      </c>
      <c r="I316" s="38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40">
        <f t="shared" si="34"/>
        <v>230.82831955358932</v>
      </c>
      <c r="F317" s="40">
        <f t="shared" si="41"/>
        <v>0.44856079408623434</v>
      </c>
      <c r="G317" s="40">
        <f t="shared" si="35"/>
        <v>1.9432658650971812E-3</v>
      </c>
      <c r="I317" s="38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40">
        <f t="shared" si="34"/>
        <v>230.63079776083288</v>
      </c>
      <c r="F318" s="40">
        <f t="shared" si="41"/>
        <v>0.45217449355902628</v>
      </c>
      <c r="G318" s="40">
        <f t="shared" si="35"/>
        <v>1.9605989223864936E-3</v>
      </c>
      <c r="I318" s="38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40">
        <f t="shared" si="34"/>
        <v>230.43083434160238</v>
      </c>
      <c r="F319" s="40">
        <f t="shared" si="41"/>
        <v>0.45475499230634497</v>
      </c>
      <c r="G319" s="40">
        <f t="shared" si="35"/>
        <v>1.9734988748606147E-3</v>
      </c>
      <c r="I319" s="38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40">
        <f t="shared" si="34"/>
        <v>230.21678403884206</v>
      </c>
      <c r="F320" s="40">
        <f t="shared" si="41"/>
        <v>0.45841822460991893</v>
      </c>
      <c r="G320" s="40">
        <f t="shared" si="35"/>
        <v>1.9912458881910836E-3</v>
      </c>
      <c r="I320" s="38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40">
        <f t="shared" si="34"/>
        <v>230.07928258139617</v>
      </c>
      <c r="F321" s="40">
        <f xml:space="preserve"> E321^2*ABS(H$10/(LN(D321))^2-H$7)*SQRT(1/C321+1/B321)/(SQRT(11*67))</f>
        <v>0.45457843759019478</v>
      </c>
      <c r="G321" s="40">
        <f t="shared" si="35"/>
        <v>1.9757469359692418E-3</v>
      </c>
      <c r="I321" s="38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40">
        <f t="shared" si="34"/>
        <v>229.94179722944767</v>
      </c>
      <c r="F322" s="40">
        <f t="shared" ref="F322:F330" si="42" xml:space="preserve"> E322^2*ABS(H$10/(LN(D322))^2-H$7)*SQRT(1/C322+1/B322)/(SQRT(11*67))</f>
        <v>0.45733288788645921</v>
      </c>
      <c r="G322" s="40">
        <f t="shared" si="35"/>
        <v>1.9889071643208437E-3</v>
      </c>
      <c r="I322" s="38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40">
        <f t="shared" ref="E323:E386" si="43" xml:space="preserve"> (H$4+H$7*LN(D323)+H$10/LN(D323))^-1</f>
        <v>229.83131618263977</v>
      </c>
      <c r="F323" s="40">
        <f t="shared" si="42"/>
        <v>0.46014215669371045</v>
      </c>
      <c r="G323" s="40">
        <f t="shared" si="35"/>
        <v>2.002086418580355E-3</v>
      </c>
      <c r="I323" s="38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40">
        <f t="shared" si="43"/>
        <v>229.74246063986828</v>
      </c>
      <c r="F324" s="40">
        <f t="shared" si="42"/>
        <v>0.46322574214928675</v>
      </c>
      <c r="G324" s="40">
        <f t="shared" si="35"/>
        <v>2.0162826708616743E-3</v>
      </c>
      <c r="I324" s="38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40">
        <f t="shared" si="43"/>
        <v>229.65998714192767</v>
      </c>
      <c r="F325" s="40">
        <f t="shared" si="42"/>
        <v>0.46596474067027283</v>
      </c>
      <c r="G325" s="40">
        <f t="shared" ref="G325:G388" si="44" xml:space="preserve"> F325/E325</f>
        <v>2.0289330608658056E-3</v>
      </c>
      <c r="I325" s="38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40">
        <f t="shared" si="43"/>
        <v>229.59545140667296</v>
      </c>
      <c r="F326" s="40">
        <f t="shared" si="42"/>
        <v>0.46799319605136958</v>
      </c>
      <c r="G326" s="40">
        <f t="shared" si="44"/>
        <v>2.0383382736203796E-3</v>
      </c>
      <c r="I326" s="38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40">
        <f t="shared" si="43"/>
        <v>229.55168105335113</v>
      </c>
      <c r="F327" s="40">
        <f t="shared" si="42"/>
        <v>0.47083559195779517</v>
      </c>
      <c r="G327" s="40">
        <f t="shared" si="44"/>
        <v>2.0511093179420722E-3</v>
      </c>
      <c r="I327" s="38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40">
        <f t="shared" si="43"/>
        <v>229.47288925947839</v>
      </c>
      <c r="F328" s="40">
        <f t="shared" si="42"/>
        <v>0.47344254433980909</v>
      </c>
      <c r="G328" s="40">
        <f t="shared" si="44"/>
        <v>2.0631741983448857E-3</v>
      </c>
      <c r="I328" s="38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40">
        <f t="shared" si="43"/>
        <v>229.35386791457699</v>
      </c>
      <c r="F329" s="40">
        <f t="shared" si="42"/>
        <v>0.47658291713624912</v>
      </c>
      <c r="G329" s="40">
        <f t="shared" si="44"/>
        <v>2.0779371260211438E-3</v>
      </c>
      <c r="I329" s="38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40">
        <f t="shared" si="43"/>
        <v>229.22329972003007</v>
      </c>
      <c r="F330" s="40">
        <f t="shared" si="42"/>
        <v>0.47885586590958273</v>
      </c>
      <c r="G330" s="40">
        <f t="shared" si="44"/>
        <v>2.0890366140547236E-3</v>
      </c>
      <c r="I330" s="38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40">
        <f t="shared" si="43"/>
        <v>229.05806842634496</v>
      </c>
      <c r="F331" s="40">
        <f xml:space="preserve"> E331^2*ABS(H$10/(LN(D331))^2-H$7)*SQRT(1/C331+1/B331)/(SQRT(11*69))</f>
        <v>0.47471311519069598</v>
      </c>
      <c r="G331" s="40">
        <f t="shared" si="44"/>
        <v>2.072457514603302E-3</v>
      </c>
      <c r="I331" s="38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40">
        <f t="shared" si="43"/>
        <v>228.8582465281377</v>
      </c>
      <c r="F332" s="40">
        <f t="shared" ref="F332:F340" si="45" xml:space="preserve"> E332^2*ABS(H$10/(LN(D332))^2-H$7)*SQRT(1/C332+1/B332)/(SQRT(11*69))</f>
        <v>0.47795766994609212</v>
      </c>
      <c r="G332" s="40">
        <f t="shared" si="44"/>
        <v>2.0884441666266466E-3</v>
      </c>
      <c r="I332" s="38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40">
        <f t="shared" si="43"/>
        <v>228.67637964620405</v>
      </c>
      <c r="F333" s="40">
        <f t="shared" si="45"/>
        <v>0.48134659421552262</v>
      </c>
      <c r="G333" s="40">
        <f t="shared" si="44"/>
        <v>2.1049248503944152E-3</v>
      </c>
      <c r="I333" s="38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40">
        <f t="shared" si="43"/>
        <v>228.49105667100011</v>
      </c>
      <c r="F334" s="40">
        <f t="shared" si="45"/>
        <v>0.48467814592208136</v>
      </c>
      <c r="G334" s="40">
        <f t="shared" si="44"/>
        <v>2.1212127642263046E-3</v>
      </c>
      <c r="I334" s="38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40">
        <f t="shared" si="43"/>
        <v>228.35776698498987</v>
      </c>
      <c r="F335" s="40">
        <f t="shared" si="45"/>
        <v>0.48811458807516755</v>
      </c>
      <c r="G335" s="40">
        <f t="shared" si="44"/>
        <v>2.1374993919398926E-3</v>
      </c>
      <c r="I335" s="38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40">
        <f t="shared" si="43"/>
        <v>228.1936332308176</v>
      </c>
      <c r="F336" s="40">
        <f t="shared" si="45"/>
        <v>0.49177675200858423</v>
      </c>
      <c r="G336" s="40">
        <f t="shared" si="44"/>
        <v>2.1550853327759263E-3</v>
      </c>
      <c r="I336" s="38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40">
        <f t="shared" si="43"/>
        <v>227.98066988561507</v>
      </c>
      <c r="F337" s="40">
        <f t="shared" si="45"/>
        <v>0.49492023164896159</v>
      </c>
      <c r="G337" s="40">
        <f t="shared" si="44"/>
        <v>2.1708868207873868E-3</v>
      </c>
      <c r="I337" s="38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40">
        <f t="shared" si="43"/>
        <v>227.71599989092971</v>
      </c>
      <c r="F338" s="40">
        <f t="shared" si="45"/>
        <v>0.49768978419031579</v>
      </c>
      <c r="G338" s="40">
        <f t="shared" si="44"/>
        <v>2.1855723112504033E-3</v>
      </c>
      <c r="I338" s="38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40">
        <f t="shared" si="43"/>
        <v>227.45212398270803</v>
      </c>
      <c r="F339" s="40">
        <f t="shared" si="45"/>
        <v>0.50058582990931111</v>
      </c>
      <c r="G339" s="40">
        <f t="shared" si="44"/>
        <v>2.2008404280602278E-3</v>
      </c>
      <c r="I339" s="38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40">
        <f t="shared" si="43"/>
        <v>227.16463895303994</v>
      </c>
      <c r="F340" s="40">
        <f t="shared" si="45"/>
        <v>0.50296434212638297</v>
      </c>
      <c r="G340" s="40">
        <f t="shared" si="44"/>
        <v>2.2140961042372313E-3</v>
      </c>
      <c r="I340" s="38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40">
        <f t="shared" si="43"/>
        <v>226.84359702209355</v>
      </c>
      <c r="F341" s="40">
        <f xml:space="preserve"> E341^2*ABS(H$10/(LN(D341))^2-H$7)*SQRT(1/C341+1/B341)/(SQRT(11*71))</f>
        <v>0.49839858713467577</v>
      </c>
      <c r="G341" s="40">
        <f t="shared" si="44"/>
        <v>2.1971022928459999E-3</v>
      </c>
      <c r="I341" s="38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40">
        <f t="shared" si="43"/>
        <v>226.56599079463047</v>
      </c>
      <c r="F342" s="40">
        <f t="shared" ref="F342:F350" si="46" xml:space="preserve"> E342^2*ABS(H$10/(LN(D342))^2-H$7)*SQRT(1/C342+1/B342)/(SQRT(11*71))</f>
        <v>0.50255376139797125</v>
      </c>
      <c r="G342" s="40">
        <f t="shared" si="44"/>
        <v>2.2181341499462222E-3</v>
      </c>
      <c r="I342" s="38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40">
        <f t="shared" si="43"/>
        <v>226.25361078535505</v>
      </c>
      <c r="F343" s="40">
        <f t="shared" si="46"/>
        <v>0.50680795228306053</v>
      </c>
      <c r="G343" s="40">
        <f t="shared" si="44"/>
        <v>2.2399993994520824E-3</v>
      </c>
      <c r="I343" s="38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40">
        <f t="shared" si="43"/>
        <v>225.92408682931722</v>
      </c>
      <c r="F344" s="40">
        <f t="shared" si="46"/>
        <v>0.51078872661386665</v>
      </c>
      <c r="G344" s="40">
        <f t="shared" si="44"/>
        <v>2.2608865384050928E-3</v>
      </c>
      <c r="I344" s="38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40">
        <f t="shared" si="43"/>
        <v>225.56078548516612</v>
      </c>
      <c r="F345" s="40">
        <f t="shared" si="46"/>
        <v>0.51499590008807261</v>
      </c>
      <c r="G345" s="40">
        <f t="shared" si="44"/>
        <v>2.2831801147542158E-3</v>
      </c>
      <c r="I345" s="38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40">
        <f t="shared" si="43"/>
        <v>225.16796910231187</v>
      </c>
      <c r="F346" s="40">
        <f t="shared" si="46"/>
        <v>0.51935673755712486</v>
      </c>
      <c r="G346" s="40">
        <f t="shared" si="44"/>
        <v>2.3065302743888027E-3</v>
      </c>
      <c r="I346" s="38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40">
        <f t="shared" si="43"/>
        <v>224.74832757137617</v>
      </c>
      <c r="F347" s="40">
        <f t="shared" si="46"/>
        <v>0.52274363175325322</v>
      </c>
      <c r="G347" s="40">
        <f t="shared" si="44"/>
        <v>2.3259066592486162E-3</v>
      </c>
      <c r="I347" s="38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40">
        <f t="shared" si="43"/>
        <v>224.35613464442025</v>
      </c>
      <c r="F348" s="40">
        <f t="shared" si="46"/>
        <v>0.52677157447302803</v>
      </c>
      <c r="G348" s="40">
        <f t="shared" si="44"/>
        <v>2.3479258782377532E-3</v>
      </c>
      <c r="I348" s="38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40">
        <f t="shared" si="43"/>
        <v>223.9766825830738</v>
      </c>
      <c r="F349" s="40">
        <f t="shared" si="46"/>
        <v>0.53014246300166434</v>
      </c>
      <c r="G349" s="40">
        <f t="shared" si="44"/>
        <v>2.3669538136186679E-3</v>
      </c>
      <c r="I349" s="38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40">
        <f t="shared" si="43"/>
        <v>223.59397098967935</v>
      </c>
      <c r="F350" s="40">
        <f t="shared" si="46"/>
        <v>0.53397481935999802</v>
      </c>
      <c r="G350" s="40">
        <f t="shared" si="44"/>
        <v>2.3881449799227602E-3</v>
      </c>
      <c r="I350" s="38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40">
        <f t="shared" si="43"/>
        <v>223.2166911271006</v>
      </c>
      <c r="F351" s="40">
        <f xml:space="preserve"> E351^2*ABS(H$10/(LN(D351))^2-H$7)*SQRT(1/C351+1/B351)/(SQRT(11*73))</f>
        <v>0.52936666748816164</v>
      </c>
      <c r="G351" s="40">
        <f t="shared" si="44"/>
        <v>2.371537114071536E-3</v>
      </c>
      <c r="I351" s="38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40">
        <f t="shared" si="43"/>
        <v>222.91030245169526</v>
      </c>
      <c r="F352" s="40">
        <f t="shared" ref="F352:F360" si="47" xml:space="preserve"> E352^2*ABS(H$10/(LN(D352))^2-H$7)*SQRT(1/C352+1/B352)/(SQRT(11*73))</f>
        <v>0.53325147934827144</v>
      </c>
      <c r="G352" s="40">
        <f t="shared" si="44"/>
        <v>2.3922244664480109E-3</v>
      </c>
      <c r="I352" s="38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40">
        <f t="shared" si="43"/>
        <v>222.63832124233582</v>
      </c>
      <c r="F353" s="40">
        <f t="shared" si="47"/>
        <v>0.53714962369380492</v>
      </c>
      <c r="G353" s="40">
        <f t="shared" si="44"/>
        <v>2.4126557400202995E-3</v>
      </c>
      <c r="I353" s="38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40">
        <f t="shared" si="43"/>
        <v>222.37136309133751</v>
      </c>
      <c r="F354" s="40">
        <f t="shared" si="47"/>
        <v>0.5412996504720391</v>
      </c>
      <c r="G354" s="40">
        <f t="shared" si="44"/>
        <v>2.4342147430634043E-3</v>
      </c>
      <c r="I354" s="38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40">
        <f t="shared" si="43"/>
        <v>222.13274746541461</v>
      </c>
      <c r="F355" s="40">
        <f t="shared" si="47"/>
        <v>0.54483087909826033</v>
      </c>
      <c r="G355" s="40">
        <f t="shared" si="44"/>
        <v>2.4527265129293411E-3</v>
      </c>
      <c r="I355" s="38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40">
        <f t="shared" si="43"/>
        <v>221.94341410745363</v>
      </c>
      <c r="F356" s="40">
        <f t="shared" si="47"/>
        <v>0.5486179158152733</v>
      </c>
      <c r="G356" s="40">
        <f t="shared" si="44"/>
        <v>2.4718819345081384E-3</v>
      </c>
      <c r="I356" s="38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40">
        <f t="shared" si="43"/>
        <v>221.74368977767895</v>
      </c>
      <c r="F357" s="40">
        <f t="shared" si="47"/>
        <v>0.5518816102194094</v>
      </c>
      <c r="G357" s="40">
        <f t="shared" si="44"/>
        <v>2.4888266753959401E-3</v>
      </c>
      <c r="I357" s="38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40">
        <f t="shared" si="43"/>
        <v>221.58461603209614</v>
      </c>
      <c r="F358" s="40">
        <f t="shared" si="47"/>
        <v>0.55393217519745885</v>
      </c>
      <c r="G358" s="40">
        <f t="shared" si="44"/>
        <v>2.49986747779107E-3</v>
      </c>
      <c r="I358" s="38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40">
        <f t="shared" si="43"/>
        <v>221.47007555758302</v>
      </c>
      <c r="F359" s="40">
        <f t="shared" si="47"/>
        <v>0.55747575174256492</v>
      </c>
      <c r="G359" s="40">
        <f t="shared" si="44"/>
        <v>2.5171606156680036E-3</v>
      </c>
      <c r="I359" s="38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40">
        <f t="shared" si="43"/>
        <v>221.39051760432642</v>
      </c>
      <c r="F360" s="40">
        <f t="shared" si="47"/>
        <v>0.55993960223289219</v>
      </c>
      <c r="G360" s="40">
        <f t="shared" si="44"/>
        <v>2.5291941510956106E-3</v>
      </c>
      <c r="I360" s="38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40">
        <f t="shared" si="43"/>
        <v>221.36600179728626</v>
      </c>
      <c r="F361" s="40">
        <f xml:space="preserve"> E361^2*ABS(H$10/(LN(D361))^2-H$7)*SQRT(1/C361+1/B361)/(SQRT(11*75))</f>
        <v>0.55449798224254387</v>
      </c>
      <c r="G361" s="40">
        <f t="shared" si="44"/>
        <v>2.5048922496703897E-3</v>
      </c>
      <c r="I361" s="38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40">
        <f t="shared" si="43"/>
        <v>221.33388205223889</v>
      </c>
      <c r="F362" s="40">
        <f t="shared" ref="F362:F370" si="48" xml:space="preserve"> E362^2*ABS(H$10/(LN(D362))^2-H$7)*SQRT(1/C362+1/B362)/(SQRT(11*75))</f>
        <v>0.55768157983673639</v>
      </c>
      <c r="G362" s="40">
        <f t="shared" si="44"/>
        <v>2.5196394454650791E-3</v>
      </c>
      <c r="I362" s="38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40">
        <f t="shared" si="43"/>
        <v>221.31338693600165</v>
      </c>
      <c r="F363" s="40">
        <f t="shared" si="48"/>
        <v>0.56065689883017722</v>
      </c>
      <c r="G363" s="40">
        <f t="shared" si="44"/>
        <v>2.533316698968171E-3</v>
      </c>
      <c r="I363" s="38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40">
        <f t="shared" si="43"/>
        <v>221.25170097429444</v>
      </c>
      <c r="F364" s="40">
        <f t="shared" si="48"/>
        <v>0.56351484036949806</v>
      </c>
      <c r="G364" s="40">
        <f t="shared" si="44"/>
        <v>2.5469401495583016E-3</v>
      </c>
      <c r="I364" s="38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40">
        <f t="shared" si="43"/>
        <v>221.19710909197806</v>
      </c>
      <c r="F365" s="40">
        <f t="shared" si="48"/>
        <v>0.56685546823755484</v>
      </c>
      <c r="G365" s="40">
        <f t="shared" si="44"/>
        <v>2.5626712327503579E-3</v>
      </c>
      <c r="I365" s="38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40">
        <f t="shared" si="43"/>
        <v>221.16168349580494</v>
      </c>
      <c r="F366" s="40">
        <f t="shared" si="48"/>
        <v>0.56930658073915164</v>
      </c>
      <c r="G366" s="40">
        <f t="shared" si="44"/>
        <v>2.5741646190261089E-3</v>
      </c>
      <c r="I366" s="38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40">
        <f t="shared" si="43"/>
        <v>221.10737351279514</v>
      </c>
      <c r="F367" s="40">
        <f t="shared" si="48"/>
        <v>0.5734467667136216</v>
      </c>
      <c r="G367" s="40">
        <f t="shared" si="44"/>
        <v>2.5935216795492221E-3</v>
      </c>
      <c r="I367" s="38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40">
        <f t="shared" si="43"/>
        <v>221.01809163489071</v>
      </c>
      <c r="F368" s="40">
        <f t="shared" si="48"/>
        <v>0.57626875290893498</v>
      </c>
      <c r="G368" s="40">
        <f t="shared" si="44"/>
        <v>2.6073374747117902E-3</v>
      </c>
      <c r="I368" s="38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40">
        <f t="shared" si="43"/>
        <v>220.90553781258151</v>
      </c>
      <c r="F369" s="40">
        <f t="shared" si="48"/>
        <v>0.57902124537722466</v>
      </c>
      <c r="G369" s="40">
        <f t="shared" si="44"/>
        <v>2.6211259849378342E-3</v>
      </c>
      <c r="I369" s="38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40">
        <f t="shared" si="43"/>
        <v>220.76508357529184</v>
      </c>
      <c r="F370" s="40">
        <f t="shared" si="48"/>
        <v>0.58254768875727836</v>
      </c>
      <c r="G370" s="40">
        <f t="shared" si="44"/>
        <v>2.6387673237221894E-3</v>
      </c>
      <c r="I370" s="38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40">
        <f t="shared" si="43"/>
        <v>220.63517258752125</v>
      </c>
      <c r="F371" s="40">
        <f xml:space="preserve"> E371^2*ABS(H$10/(LN(D371))^2-H$7)*SQRT(1/C371+1/B371)/(SQRT(11*77))</f>
        <v>0.5769101907228269</v>
      </c>
      <c r="G371" s="40">
        <f t="shared" si="44"/>
        <v>2.6147698209539956E-3</v>
      </c>
      <c r="I371" s="38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40">
        <f t="shared" si="43"/>
        <v>220.47626945373781</v>
      </c>
      <c r="F372" s="40">
        <f t="shared" ref="F372:F380" si="49" xml:space="preserve"> E372^2*ABS(H$10/(LN(D372))^2-H$7)*SQRT(1/C372+1/B372)/(SQRT(11*77))</f>
        <v>0.57975948230095475</v>
      </c>
      <c r="G372" s="40">
        <f t="shared" si="44"/>
        <v>2.6295777034752704E-3</v>
      </c>
      <c r="I372" s="38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40">
        <f t="shared" si="43"/>
        <v>220.35437512145987</v>
      </c>
      <c r="F373" s="40">
        <f t="shared" si="49"/>
        <v>0.58328560542831298</v>
      </c>
      <c r="G373" s="40">
        <f t="shared" si="44"/>
        <v>2.6470343740931149E-3</v>
      </c>
      <c r="I373" s="38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40">
        <f t="shared" si="43"/>
        <v>220.22376596518797</v>
      </c>
      <c r="F374" s="40">
        <f t="shared" si="49"/>
        <v>0.58672016939398752</v>
      </c>
      <c r="G374" s="40">
        <f t="shared" si="44"/>
        <v>2.6642000549874064E-3</v>
      </c>
      <c r="I374" s="38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40">
        <f t="shared" si="43"/>
        <v>220.1370129256207</v>
      </c>
      <c r="F375" s="40">
        <f t="shared" si="49"/>
        <v>0.5901614067673242</v>
      </c>
      <c r="G375" s="40">
        <f t="shared" si="44"/>
        <v>2.680882232951559E-3</v>
      </c>
      <c r="I375" s="38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47">
        <f t="shared" si="43"/>
        <v>220.05237486330148</v>
      </c>
      <c r="F376" s="47">
        <f t="shared" si="49"/>
        <v>0.59306436345064684</v>
      </c>
      <c r="G376" s="47">
        <f t="shared" si="44"/>
        <v>2.6951054894048007E-3</v>
      </c>
      <c r="H376" s="48"/>
      <c r="I376" s="36"/>
      <c r="J376" s="37"/>
      <c r="K376" s="25"/>
      <c r="L376" s="25"/>
      <c r="M376" s="22"/>
      <c r="N376" s="22"/>
      <c r="P376" s="41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40">
        <f t="shared" si="43"/>
        <v>219.93910451308525</v>
      </c>
      <c r="F377" s="40">
        <f t="shared" si="49"/>
        <v>0.59619952050253688</v>
      </c>
      <c r="G377" s="40">
        <f t="shared" si="44"/>
        <v>2.7107481492317617E-3</v>
      </c>
      <c r="I377" s="38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40">
        <f t="shared" si="43"/>
        <v>219.85756766078711</v>
      </c>
      <c r="F378" s="40">
        <f t="shared" si="49"/>
        <v>0.59928298849665662</v>
      </c>
      <c r="G378" s="40">
        <f t="shared" si="44"/>
        <v>2.7257783067138985E-3</v>
      </c>
      <c r="I378" s="38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40">
        <f t="shared" si="43"/>
        <v>219.80856802659446</v>
      </c>
      <c r="F379" s="40">
        <f t="shared" si="49"/>
        <v>0.60266112981013908</v>
      </c>
      <c r="G379" s="40">
        <f t="shared" si="44"/>
        <v>2.7417544967456575E-3</v>
      </c>
      <c r="I379" s="38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40">
        <f t="shared" si="43"/>
        <v>219.73495099855253</v>
      </c>
      <c r="F380" s="40">
        <f t="shared" si="49"/>
        <v>0.60469211972840753</v>
      </c>
      <c r="G380" s="40">
        <f t="shared" si="44"/>
        <v>2.751915965031848E-3</v>
      </c>
      <c r="I380" s="38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40">
        <f t="shared" si="43"/>
        <v>219.6514887488201</v>
      </c>
      <c r="F381" s="40">
        <f xml:space="preserve"> E381^2*ABS(H$10/(LN(D381))^2-H$7)*SQRT(1/C381+1/B381)/(SQRT(11*79))</f>
        <v>0.59980625798768861</v>
      </c>
      <c r="G381" s="40">
        <f t="shared" si="44"/>
        <v>2.7307179268590801E-3</v>
      </c>
      <c r="I381" s="38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40">
        <f t="shared" si="43"/>
        <v>219.55176610044913</v>
      </c>
      <c r="F382" s="40">
        <f t="shared" ref="F382:F390" si="50" xml:space="preserve"> E382^2*ABS(H$10/(LN(D382))^2-H$7)*SQRT(1/C382+1/B382)/(SQRT(11*79))</f>
        <v>0.60240707421627993</v>
      </c>
      <c r="G382" s="40">
        <f t="shared" si="44"/>
        <v>2.7438042741166893E-3</v>
      </c>
      <c r="I382" s="38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40">
        <f t="shared" si="43"/>
        <v>219.48231394712002</v>
      </c>
      <c r="F383" s="40">
        <f t="shared" si="50"/>
        <v>0.60542919745833179</v>
      </c>
      <c r="G383" s="40">
        <f t="shared" si="44"/>
        <v>2.7584418378430171E-3</v>
      </c>
      <c r="I383" s="38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40">
        <f t="shared" si="43"/>
        <v>219.42428452356287</v>
      </c>
      <c r="F384" s="40">
        <f t="shared" si="50"/>
        <v>0.608830988782331</v>
      </c>
      <c r="G384" s="40">
        <f t="shared" si="44"/>
        <v>2.7746745995061075E-3</v>
      </c>
      <c r="I384" s="38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40">
        <f t="shared" si="43"/>
        <v>219.36978289481661</v>
      </c>
      <c r="F385" s="40">
        <f t="shared" si="50"/>
        <v>0.61273078578138385</v>
      </c>
      <c r="G385" s="40">
        <f t="shared" si="44"/>
        <v>2.7931412325606208E-3</v>
      </c>
      <c r="I385" s="38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40">
        <f t="shared" si="43"/>
        <v>219.28045160317541</v>
      </c>
      <c r="F386" s="40">
        <f t="shared" si="50"/>
        <v>0.61655281765114556</v>
      </c>
      <c r="G386" s="40">
        <f t="shared" si="44"/>
        <v>2.8117089924956048E-3</v>
      </c>
      <c r="I386" s="38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40">
        <f t="shared" ref="E387:E450" si="51" xml:space="preserve"> (H$4+H$7*LN(D387)+H$10/LN(D387))^-1</f>
        <v>219.21160333186634</v>
      </c>
      <c r="F387" s="40">
        <f t="shared" si="50"/>
        <v>0.62057559486881142</v>
      </c>
      <c r="G387" s="40">
        <f t="shared" si="44"/>
        <v>2.8309431865671665E-3</v>
      </c>
      <c r="I387" s="38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40">
        <f t="shared" si="51"/>
        <v>219.13605417888505</v>
      </c>
      <c r="F388" s="40">
        <f t="shared" si="50"/>
        <v>0.62287029890946854</v>
      </c>
      <c r="G388" s="40">
        <f t="shared" si="44"/>
        <v>2.842390775189405E-3</v>
      </c>
      <c r="I388" s="38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40">
        <f t="shared" si="51"/>
        <v>219.04482763839479</v>
      </c>
      <c r="F389" s="40">
        <f t="shared" si="50"/>
        <v>0.62626837337270735</v>
      </c>
      <c r="G389" s="40">
        <f t="shared" ref="G389:G452" si="52" xml:space="preserve"> F389/E389</f>
        <v>2.8590877042144469E-3</v>
      </c>
      <c r="I389" s="38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40">
        <f t="shared" si="51"/>
        <v>218.99048147559489</v>
      </c>
      <c r="F390" s="40">
        <f t="shared" si="50"/>
        <v>0.62904378371605407</v>
      </c>
      <c r="G390" s="40">
        <f t="shared" si="52"/>
        <v>2.8724708922390173E-3</v>
      </c>
      <c r="I390" s="38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40">
        <f t="shared" si="51"/>
        <v>218.95834108408226</v>
      </c>
      <c r="F391" s="40">
        <f xml:space="preserve"> E391^2*ABS(H$10/(LN(D391))^2-H$7)*SQRT(1/C391+1/B391)/(SQRT(11*81))</f>
        <v>0.62369291107344649</v>
      </c>
      <c r="G391" s="40">
        <f t="shared" si="52"/>
        <v>2.8484546785725873E-3</v>
      </c>
      <c r="I391" s="38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40">
        <f t="shared" si="51"/>
        <v>218.92994632047237</v>
      </c>
      <c r="F392" s="40">
        <f t="shared" ref="F392:F400" si="53" xml:space="preserve"> E392^2*ABS(H$10/(LN(D392))^2-H$7)*SQRT(1/C392+1/B392)/(SQRT(11*81))</f>
        <v>0.62647753157023989</v>
      </c>
      <c r="G392" s="40">
        <f t="shared" si="52"/>
        <v>2.8615433479949534E-3</v>
      </c>
      <c r="I392" s="38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40">
        <f t="shared" si="51"/>
        <v>218.91918751556213</v>
      </c>
      <c r="F393" s="40">
        <f t="shared" si="53"/>
        <v>0.62914997037470699</v>
      </c>
      <c r="G393" s="40">
        <f t="shared" si="52"/>
        <v>2.8738914003597019E-3</v>
      </c>
      <c r="I393" s="38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40">
        <f t="shared" si="51"/>
        <v>218.86867505072473</v>
      </c>
      <c r="F394" s="40">
        <f t="shared" si="53"/>
        <v>0.6315760878464125</v>
      </c>
      <c r="G394" s="40">
        <f t="shared" si="52"/>
        <v>2.8856394717062146E-3</v>
      </c>
      <c r="I394" s="38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40">
        <f t="shared" si="51"/>
        <v>218.77918543070908</v>
      </c>
      <c r="F395" s="40">
        <f t="shared" si="53"/>
        <v>0.63400715751114101</v>
      </c>
      <c r="G395" s="40">
        <f t="shared" si="52"/>
        <v>2.8979317948504813E-3</v>
      </c>
      <c r="I395" s="38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40">
        <f t="shared" si="51"/>
        <v>218.6791733801185</v>
      </c>
      <c r="F396" s="40">
        <f t="shared" si="53"/>
        <v>0.63743072906542642</v>
      </c>
      <c r="G396" s="40">
        <f t="shared" si="52"/>
        <v>2.9149128342341687E-3</v>
      </c>
      <c r="I396" s="38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40">
        <f t="shared" si="51"/>
        <v>218.55183433678175</v>
      </c>
      <c r="F397" s="40">
        <f t="shared" si="53"/>
        <v>0.6408276396443664</v>
      </c>
      <c r="G397" s="40">
        <f t="shared" si="52"/>
        <v>2.9321540200704537E-3</v>
      </c>
      <c r="I397" s="38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40">
        <f t="shared" si="51"/>
        <v>218.3708405425792</v>
      </c>
      <c r="F398" s="40">
        <f t="shared" si="53"/>
        <v>0.64434966871821031</v>
      </c>
      <c r="G398" s="40">
        <f t="shared" si="52"/>
        <v>2.9507129574498814E-3</v>
      </c>
      <c r="I398" s="38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40">
        <f t="shared" si="51"/>
        <v>218.1932149278168</v>
      </c>
      <c r="F399" s="40">
        <f t="shared" si="53"/>
        <v>0.64811631237655598</v>
      </c>
      <c r="G399" s="40">
        <f t="shared" si="52"/>
        <v>2.9703779404458906E-3</v>
      </c>
      <c r="I399" s="38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40">
        <f t="shared" si="51"/>
        <v>217.98142664302563</v>
      </c>
      <c r="F400" s="40">
        <f t="shared" si="53"/>
        <v>0.65227970172710614</v>
      </c>
      <c r="G400" s="40">
        <f t="shared" si="52"/>
        <v>2.9923636695676063E-3</v>
      </c>
      <c r="I400" s="38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40">
        <f t="shared" si="51"/>
        <v>217.70527897567732</v>
      </c>
      <c r="F401" s="40">
        <f xml:space="preserve"> E401^2*ABS(H$10/(LN(D401))^2-H$7)*SQRT(1/C401+1/B401)/(SQRT(11*83))</f>
        <v>0.64743316884139646</v>
      </c>
      <c r="G401" s="40">
        <f t="shared" si="52"/>
        <v>2.9738974263170239E-3</v>
      </c>
      <c r="I401" s="38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40">
        <f t="shared" si="51"/>
        <v>217.41092406895339</v>
      </c>
      <c r="F402" s="40">
        <f t="shared" ref="F402:F410" si="54" xml:space="preserve"> E402^2*ABS(H$10/(LN(D402))^2-H$7)*SQRT(1/C402+1/B402)/(SQRT(11*83))</f>
        <v>0.65105299751161017</v>
      </c>
      <c r="G402" s="40">
        <f t="shared" si="52"/>
        <v>2.9945735261450073E-3</v>
      </c>
      <c r="I402" s="38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40">
        <f t="shared" si="51"/>
        <v>217.15046394640993</v>
      </c>
      <c r="F403" s="40">
        <f t="shared" si="54"/>
        <v>0.6552493518142718</v>
      </c>
      <c r="G403" s="40">
        <f t="shared" si="52"/>
        <v>3.017489992450485E-3</v>
      </c>
      <c r="I403" s="38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40">
        <f t="shared" si="51"/>
        <v>216.85655332603798</v>
      </c>
      <c r="F404" s="40">
        <f t="shared" si="54"/>
        <v>0.6585630064337249</v>
      </c>
      <c r="G404" s="40">
        <f t="shared" si="52"/>
        <v>3.0368600640977316E-3</v>
      </c>
      <c r="I404" s="38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40">
        <f t="shared" si="51"/>
        <v>216.56872244534276</v>
      </c>
      <c r="F405" s="40">
        <f t="shared" si="54"/>
        <v>0.66241547835671011</v>
      </c>
      <c r="G405" s="40">
        <f t="shared" si="52"/>
        <v>3.0586848870749993E-3</v>
      </c>
      <c r="I405" s="38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40">
        <f t="shared" si="51"/>
        <v>216.32538448492699</v>
      </c>
      <c r="F406" s="40">
        <f t="shared" si="54"/>
        <v>0.66619154095198385</v>
      </c>
      <c r="G406" s="40">
        <f t="shared" si="52"/>
        <v>3.0795809864764272E-3</v>
      </c>
      <c r="I406" s="38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40">
        <f t="shared" si="51"/>
        <v>216.09581945037749</v>
      </c>
      <c r="F407" s="40">
        <f t="shared" si="54"/>
        <v>0.67019363427469381</v>
      </c>
      <c r="G407" s="40">
        <f t="shared" si="52"/>
        <v>3.1013725114131222E-3</v>
      </c>
      <c r="I407" s="38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40">
        <f t="shared" si="51"/>
        <v>215.91267963890107</v>
      </c>
      <c r="F408" s="40">
        <f t="shared" si="54"/>
        <v>0.67318155362805376</v>
      </c>
      <c r="G408" s="40">
        <f t="shared" si="52"/>
        <v>3.1178416883802427E-3</v>
      </c>
      <c r="I408" s="38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40">
        <f t="shared" si="51"/>
        <v>215.75247181628069</v>
      </c>
      <c r="F409" s="40">
        <f t="shared" si="54"/>
        <v>0.67735455126237709</v>
      </c>
      <c r="G409" s="40">
        <f t="shared" si="52"/>
        <v>3.1394984519072561E-3</v>
      </c>
      <c r="I409" s="38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40">
        <f t="shared" si="51"/>
        <v>215.5730636011522</v>
      </c>
      <c r="F410" s="40">
        <f t="shared" si="54"/>
        <v>0.68115290339478318</v>
      </c>
      <c r="G410" s="40">
        <f t="shared" si="52"/>
        <v>3.1597310536674236E-3</v>
      </c>
      <c r="I410" s="38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40">
        <f t="shared" si="51"/>
        <v>215.44996506630088</v>
      </c>
      <c r="F411" s="40">
        <f xml:space="preserve"> E411^2*ABS(H$10/(LN(D411))^2-H$7)*SQRT(1/C411+1/B411)/(SQRT(11*85))</f>
        <v>0.67577602780237567</v>
      </c>
      <c r="G411" s="40">
        <f t="shared" si="52"/>
        <v>3.1365798903444596E-3</v>
      </c>
      <c r="I411" s="38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40">
        <f t="shared" si="51"/>
        <v>215.30116654368447</v>
      </c>
      <c r="F412" s="40">
        <f t="shared" ref="F412:F420" si="55" xml:space="preserve"> E412^2*ABS(H$10/(LN(D412))^2-H$7)*SQRT(1/C412+1/B412)/(SQRT(11*85))</f>
        <v>0.67898578798506593</v>
      </c>
      <c r="G412" s="40">
        <f t="shared" si="52"/>
        <v>3.1536558713781988E-3</v>
      </c>
      <c r="I412" s="38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40">
        <f t="shared" si="51"/>
        <v>215.19387269936246</v>
      </c>
      <c r="F413" s="40">
        <f t="shared" si="55"/>
        <v>0.68158817318080955</v>
      </c>
      <c r="G413" s="40">
        <f t="shared" si="52"/>
        <v>3.1673214698497727E-3</v>
      </c>
      <c r="I413" s="38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40">
        <f t="shared" si="51"/>
        <v>215.03079687851326</v>
      </c>
      <c r="F414" s="40">
        <f t="shared" si="55"/>
        <v>0.68523251558788822</v>
      </c>
      <c r="G414" s="40">
        <f t="shared" si="52"/>
        <v>3.1866715165224753E-3</v>
      </c>
      <c r="I414" s="38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40">
        <f t="shared" si="51"/>
        <v>214.92606897033957</v>
      </c>
      <c r="F415" s="40">
        <f t="shared" si="55"/>
        <v>0.68939718163517183</v>
      </c>
      <c r="G415" s="40">
        <f t="shared" si="52"/>
        <v>3.2076015019393048E-3</v>
      </c>
      <c r="I415" s="38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40">
        <f t="shared" si="51"/>
        <v>214.83519638613313</v>
      </c>
      <c r="F416" s="40">
        <f t="shared" si="55"/>
        <v>0.69205352734038528</v>
      </c>
      <c r="G416" s="40">
        <f t="shared" si="52"/>
        <v>3.2213228511054856E-3</v>
      </c>
      <c r="I416" s="38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40">
        <f t="shared" si="51"/>
        <v>214.80231365315686</v>
      </c>
      <c r="F417" s="40">
        <f t="shared" si="55"/>
        <v>0.69724341668022705</v>
      </c>
      <c r="G417" s="40">
        <f t="shared" si="52"/>
        <v>3.2459772188770369E-3</v>
      </c>
      <c r="I417" s="38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40">
        <f t="shared" si="51"/>
        <v>214.76343105013203</v>
      </c>
      <c r="F418" s="40">
        <f t="shared" si="55"/>
        <v>0.70103544354923497</v>
      </c>
      <c r="G418" s="40">
        <f t="shared" si="52"/>
        <v>3.2642216606494469E-3</v>
      </c>
      <c r="I418" s="38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40">
        <f t="shared" si="51"/>
        <v>214.708417372301</v>
      </c>
      <c r="F419" s="40">
        <f t="shared" si="55"/>
        <v>0.70561425099982722</v>
      </c>
      <c r="G419" s="40">
        <f t="shared" si="52"/>
        <v>3.2863837367694032E-3</v>
      </c>
      <c r="I419" s="38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40">
        <f t="shared" si="51"/>
        <v>214.66254370823668</v>
      </c>
      <c r="F420" s="40">
        <f t="shared" si="55"/>
        <v>0.70822223961028952</v>
      </c>
      <c r="G420" s="40">
        <f t="shared" si="52"/>
        <v>3.2992352898458398E-3</v>
      </c>
      <c r="I420" s="38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40">
        <f t="shared" si="51"/>
        <v>214.64414660556184</v>
      </c>
      <c r="F421" s="40">
        <f xml:space="preserve"> E421^2*ABS(H$10/(LN(D421))^2-H$7)*SQRT(1/C421+1/B421)/(SQRT(11*87))</f>
        <v>0.70300923393990356</v>
      </c>
      <c r="G421" s="40">
        <f t="shared" si="52"/>
        <v>3.2752313308211465E-3</v>
      </c>
      <c r="I421" s="38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40">
        <f t="shared" si="51"/>
        <v>214.58443804986746</v>
      </c>
      <c r="F422" s="40">
        <f t="shared" ref="F422:F430" si="56" xml:space="preserve"> E422^2*ABS(H$10/(LN(D422))^2-H$7)*SQRT(1/C422+1/B422)/(SQRT(11*87))</f>
        <v>0.70435059801035105</v>
      </c>
      <c r="G422" s="40">
        <f t="shared" si="52"/>
        <v>3.2823936554367771E-3</v>
      </c>
      <c r="I422" s="38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40">
        <f t="shared" si="51"/>
        <v>214.5736402763207</v>
      </c>
      <c r="F423" s="40">
        <f t="shared" si="56"/>
        <v>0.70785705553868716</v>
      </c>
      <c r="G423" s="40">
        <f t="shared" si="52"/>
        <v>3.2989003431508766E-3</v>
      </c>
      <c r="I423" s="38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40">
        <f t="shared" si="51"/>
        <v>214.56402958242202</v>
      </c>
      <c r="F424" s="40">
        <f t="shared" si="56"/>
        <v>0.71085137875269466</v>
      </c>
      <c r="G424" s="40">
        <f t="shared" si="52"/>
        <v>3.3130034896162791E-3</v>
      </c>
      <c r="I424" s="38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40">
        <f t="shared" si="51"/>
        <v>214.58932206486432</v>
      </c>
      <c r="F425" s="40">
        <f t="shared" si="56"/>
        <v>0.71460719166918574</v>
      </c>
      <c r="G425" s="40">
        <f t="shared" si="52"/>
        <v>3.3301153328271389E-3</v>
      </c>
      <c r="I425" s="38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40">
        <f t="shared" si="51"/>
        <v>214.56132875698472</v>
      </c>
      <c r="F426" s="40">
        <f t="shared" si="56"/>
        <v>0.71779343712456056</v>
      </c>
      <c r="G426" s="40">
        <f t="shared" si="52"/>
        <v>3.3453998503968243E-3</v>
      </c>
      <c r="I426" s="38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40">
        <f t="shared" si="51"/>
        <v>214.54873145922681</v>
      </c>
      <c r="F427" s="40">
        <f t="shared" si="56"/>
        <v>0.72139562207554853</v>
      </c>
      <c r="G427" s="40">
        <f t="shared" si="52"/>
        <v>3.3623858652953335E-3</v>
      </c>
      <c r="I427" s="38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40">
        <f t="shared" si="51"/>
        <v>214.46753571209197</v>
      </c>
      <c r="F428" s="40">
        <f t="shared" si="56"/>
        <v>0.7254410193019174</v>
      </c>
      <c r="G428" s="40">
        <f t="shared" si="52"/>
        <v>3.382521354074644E-3</v>
      </c>
      <c r="I428" s="38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40">
        <f t="shared" si="51"/>
        <v>214.41616486074136</v>
      </c>
      <c r="F429" s="40">
        <f t="shared" si="56"/>
        <v>0.72856463792069048</v>
      </c>
      <c r="G429" s="40">
        <f t="shared" si="52"/>
        <v>3.3978997730599154E-3</v>
      </c>
      <c r="I429" s="38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40">
        <f t="shared" si="51"/>
        <v>214.32964837642109</v>
      </c>
      <c r="F430" s="40">
        <f t="shared" si="56"/>
        <v>0.73251857857352887</v>
      </c>
      <c r="G430" s="40">
        <f t="shared" si="52"/>
        <v>3.4177193128550618E-3</v>
      </c>
      <c r="I430" s="38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40">
        <f t="shared" si="51"/>
        <v>214.24171257608759</v>
      </c>
      <c r="F431" s="40">
        <f xml:space="preserve"> E431^2*ABS(H$10/(LN(D431))^2-H$7)*SQRT(1/C431+1/B431)/(SQRT(11*89))</f>
        <v>0.72833250904902513</v>
      </c>
      <c r="G431" s="40">
        <f t="shared" si="52"/>
        <v>3.3995831170849098E-3</v>
      </c>
      <c r="I431" s="38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40">
        <f t="shared" si="51"/>
        <v>214.1374887913984</v>
      </c>
      <c r="F432" s="40">
        <f t="shared" ref="F432:F440" si="57" xml:space="preserve"> E432^2*ABS(H$10/(LN(D432))^2-H$7)*SQRT(1/C432+1/B432)/(SQRT(11*89))</f>
        <v>0.7310825497134037</v>
      </c>
      <c r="G432" s="40">
        <f t="shared" si="52"/>
        <v>3.4140801493454808E-3</v>
      </c>
      <c r="I432" s="38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40">
        <f t="shared" si="51"/>
        <v>214.00431406683549</v>
      </c>
      <c r="F433" s="40">
        <f t="shared" si="57"/>
        <v>0.73475711763906792</v>
      </c>
      <c r="G433" s="40">
        <f t="shared" si="52"/>
        <v>3.4333752608818745E-3</v>
      </c>
      <c r="I433" s="38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40">
        <f t="shared" si="51"/>
        <v>213.83215420512033</v>
      </c>
      <c r="F434" s="40">
        <f t="shared" si="57"/>
        <v>0.73760111958219465</v>
      </c>
      <c r="G434" s="40">
        <f t="shared" si="52"/>
        <v>3.4494396893866787E-3</v>
      </c>
      <c r="I434" s="38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40">
        <f t="shared" si="51"/>
        <v>213.6695743251164</v>
      </c>
      <c r="F435" s="40">
        <f t="shared" si="57"/>
        <v>0.7420999553678701</v>
      </c>
      <c r="G435" s="40">
        <f t="shared" si="52"/>
        <v>3.4731194542406024E-3</v>
      </c>
      <c r="I435" s="38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40">
        <f t="shared" si="51"/>
        <v>213.53018601068882</v>
      </c>
      <c r="F436" s="40">
        <f t="shared" si="57"/>
        <v>0.74658545313662894</v>
      </c>
      <c r="G436" s="40">
        <f t="shared" si="52"/>
        <v>3.4963930256645616E-3</v>
      </c>
      <c r="I436" s="38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40">
        <f t="shared" si="51"/>
        <v>213.41982804306696</v>
      </c>
      <c r="F437" s="40">
        <f t="shared" si="57"/>
        <v>0.75027946200943674</v>
      </c>
      <c r="G437" s="40">
        <f t="shared" si="52"/>
        <v>3.5155096360495355E-3</v>
      </c>
      <c r="I437" s="38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40">
        <f t="shared" si="51"/>
        <v>213.25679830140797</v>
      </c>
      <c r="F438" s="40">
        <f t="shared" si="57"/>
        <v>0.75488308997215658</v>
      </c>
      <c r="G438" s="40">
        <f t="shared" si="52"/>
        <v>3.5397844100858973E-3</v>
      </c>
      <c r="I438" s="38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40">
        <f t="shared" si="51"/>
        <v>213.0830944586302</v>
      </c>
      <c r="F439" s="40">
        <f t="shared" si="57"/>
        <v>0.76011472196059948</v>
      </c>
      <c r="G439" s="40">
        <f t="shared" si="52"/>
        <v>3.5672220918876074E-3</v>
      </c>
      <c r="I439" s="38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40">
        <f t="shared" si="51"/>
        <v>212.89459340787727</v>
      </c>
      <c r="F440" s="40">
        <f t="shared" si="57"/>
        <v>0.76296925216440914</v>
      </c>
      <c r="G440" s="40">
        <f t="shared" si="52"/>
        <v>3.583788765845562E-3</v>
      </c>
      <c r="I440" s="38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40">
        <f t="shared" si="51"/>
        <v>212.69903585274849</v>
      </c>
      <c r="F441" s="40">
        <f xml:space="preserve"> E441^2*ABS(H$10/(LN(D441))^2-H$7)*SQRT(1/C441+1/B441)/(SQRT(11*91))</f>
        <v>0.75723828360222378</v>
      </c>
      <c r="G441" s="40">
        <f t="shared" si="52"/>
        <v>3.5601397089851396E-3</v>
      </c>
      <c r="I441" s="38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40">
        <f t="shared" si="51"/>
        <v>212.54921510062795</v>
      </c>
      <c r="F442" s="40">
        <f t="shared" ref="F442:F450" si="58" xml:space="preserve"> E442^2*ABS(H$10/(LN(D442))^2-H$7)*SQRT(1/C442+1/B442)/(SQRT(11*91))</f>
        <v>0.76107357944075182</v>
      </c>
      <c r="G442" s="40">
        <f t="shared" si="52"/>
        <v>3.5806934364845055E-3</v>
      </c>
      <c r="I442" s="38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40">
        <f t="shared" si="51"/>
        <v>212.40201995462465</v>
      </c>
      <c r="F443" s="40">
        <f t="shared" si="58"/>
        <v>0.76574212809581588</v>
      </c>
      <c r="G443" s="40">
        <f t="shared" si="52"/>
        <v>3.6051546414643375E-3</v>
      </c>
      <c r="I443" s="38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40">
        <f t="shared" si="51"/>
        <v>212.23438859855906</v>
      </c>
      <c r="F444" s="40">
        <f t="shared" si="58"/>
        <v>0.76990664496194328</v>
      </c>
      <c r="G444" s="40">
        <f t="shared" si="52"/>
        <v>3.6276243922855507E-3</v>
      </c>
      <c r="I444" s="38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40">
        <f t="shared" si="51"/>
        <v>212.0951011159307</v>
      </c>
      <c r="F445" s="40">
        <f t="shared" si="58"/>
        <v>0.77273579976466245</v>
      </c>
      <c r="G445" s="40">
        <f t="shared" si="52"/>
        <v>3.6433458184509733E-3</v>
      </c>
      <c r="I445" s="38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40">
        <f t="shared" si="51"/>
        <v>211.93859448959421</v>
      </c>
      <c r="F446" s="40">
        <f t="shared" si="58"/>
        <v>0.77698812757964375</v>
      </c>
      <c r="G446" s="40">
        <f t="shared" si="52"/>
        <v>3.6661002185602041E-3</v>
      </c>
      <c r="I446" s="38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40">
        <f t="shared" si="51"/>
        <v>211.74639424520984</v>
      </c>
      <c r="F447" s="40">
        <f t="shared" si="58"/>
        <v>0.78027596659856335</v>
      </c>
      <c r="G447" s="40">
        <f t="shared" si="52"/>
        <v>3.6849551529787852E-3</v>
      </c>
      <c r="I447" s="38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40">
        <f t="shared" si="51"/>
        <v>211.5069310899851</v>
      </c>
      <c r="F448" s="40">
        <f t="shared" si="58"/>
        <v>0.78403234322003656</v>
      </c>
      <c r="G448" s="40">
        <f t="shared" si="52"/>
        <v>3.7068872361751205E-3</v>
      </c>
      <c r="I448" s="38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40">
        <f t="shared" si="51"/>
        <v>211.23532810077077</v>
      </c>
      <c r="F449" s="40">
        <f t="shared" si="58"/>
        <v>0.78982788763950285</v>
      </c>
      <c r="G449" s="40">
        <f t="shared" si="52"/>
        <v>3.7390899275272357E-3</v>
      </c>
      <c r="I449" s="38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40">
        <f t="shared" si="51"/>
        <v>210.94127108950917</v>
      </c>
      <c r="F450" s="40">
        <f t="shared" si="58"/>
        <v>0.79403958796273222</v>
      </c>
      <c r="G450" s="40">
        <f t="shared" si="52"/>
        <v>3.7642685277353605E-3</v>
      </c>
      <c r="I450" s="38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40">
        <f t="shared" ref="E451:E514" si="59" xml:space="preserve"> (H$4+H$7*LN(D451)+H$10/LN(D451))^-1</f>
        <v>210.54915450474317</v>
      </c>
      <c r="F451" s="40">
        <f xml:space="preserve"> E451^2*ABS(H$10/(LN(D451))^2-H$7)*SQRT(1/C451+1/B451)/(SQRT(11*93))</f>
        <v>0.78843231862532137</v>
      </c>
      <c r="G451" s="40">
        <f t="shared" si="52"/>
        <v>3.7446472795385167E-3</v>
      </c>
      <c r="I451" s="38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40">
        <f t="shared" si="59"/>
        <v>210.20868132945049</v>
      </c>
      <c r="F452" s="40">
        <f t="shared" ref="F452:F460" si="60" xml:space="preserve"> E452^2*ABS(H$10/(LN(D452))^2-H$7)*SQRT(1/C452+1/B452)/(SQRT(11*93))</f>
        <v>0.79228643318219061</v>
      </c>
      <c r="G452" s="40">
        <f t="shared" si="52"/>
        <v>3.7690471590965178E-3</v>
      </c>
      <c r="I452" s="38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40">
        <f t="shared" si="59"/>
        <v>209.86294661181591</v>
      </c>
      <c r="F453" s="40">
        <f t="shared" si="60"/>
        <v>0.79749418017386287</v>
      </c>
      <c r="G453" s="40">
        <f t="shared" ref="G453:G516" si="61" xml:space="preserve"> F453/E453</f>
        <v>3.8000713944467295E-3</v>
      </c>
      <c r="I453" s="38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40">
        <f t="shared" si="59"/>
        <v>209.57674763354444</v>
      </c>
      <c r="F454" s="40">
        <f t="shared" si="60"/>
        <v>0.80280997503652196</v>
      </c>
      <c r="G454" s="40">
        <f t="shared" si="61"/>
        <v>3.8306252201235408E-3</v>
      </c>
      <c r="I454" s="38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40">
        <f t="shared" si="59"/>
        <v>209.36847152000516</v>
      </c>
      <c r="F455" s="40">
        <f t="shared" si="60"/>
        <v>0.80792418733354854</v>
      </c>
      <c r="G455" s="40">
        <f t="shared" si="61"/>
        <v>3.8588627096909928E-3</v>
      </c>
      <c r="I455" s="38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40">
        <f t="shared" si="59"/>
        <v>209.20888969514087</v>
      </c>
      <c r="F456" s="40">
        <f t="shared" si="60"/>
        <v>0.81367305533245216</v>
      </c>
      <c r="G456" s="40">
        <f t="shared" si="61"/>
        <v>3.8892852809368486E-3</v>
      </c>
      <c r="I456" s="38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40">
        <f t="shared" si="59"/>
        <v>209.02807744532205</v>
      </c>
      <c r="F457" s="40">
        <f t="shared" si="60"/>
        <v>0.81709113585699156</v>
      </c>
      <c r="G457" s="40">
        <f t="shared" si="61"/>
        <v>3.9090018233111663E-3</v>
      </c>
      <c r="I457" s="38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40">
        <f t="shared" si="59"/>
        <v>208.8935118911005</v>
      </c>
      <c r="F458" s="40">
        <f t="shared" si="60"/>
        <v>0.82074474079512438</v>
      </c>
      <c r="G458" s="40">
        <f t="shared" si="61"/>
        <v>3.9290102089096553E-3</v>
      </c>
      <c r="I458" s="38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40">
        <f t="shared" si="59"/>
        <v>208.85105957094862</v>
      </c>
      <c r="F459" s="40">
        <f t="shared" si="60"/>
        <v>0.82325373038653726</v>
      </c>
      <c r="G459" s="40">
        <f t="shared" si="61"/>
        <v>3.9418221390773956E-3</v>
      </c>
      <c r="I459" s="38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40">
        <f t="shared" si="59"/>
        <v>208.83292057402895</v>
      </c>
      <c r="F460" s="40">
        <f t="shared" si="60"/>
        <v>0.82650278042601744</v>
      </c>
      <c r="G460" s="40">
        <f t="shared" si="61"/>
        <v>3.9577226528948123E-3</v>
      </c>
      <c r="I460" s="38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40">
        <f t="shared" si="59"/>
        <v>208.84143531238175</v>
      </c>
      <c r="F461" s="40">
        <f xml:space="preserve"> E461^2*ABS(H$10/(LN(D461))^2-H$7)*SQRT(1/C461+1/B461)/(SQRT(11*95))</f>
        <v>0.82033628520950286</v>
      </c>
      <c r="G461" s="40">
        <f t="shared" si="61"/>
        <v>3.9280341278178669E-3</v>
      </c>
      <c r="I461" s="38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40">
        <f t="shared" si="59"/>
        <v>208.97417374372105</v>
      </c>
      <c r="F462" s="40">
        <f t="shared" ref="F462:F470" si="62" xml:space="preserve"> E462^2*ABS(H$10/(LN(D462))^2-H$7)*SQRT(1/C462+1/B462)/(SQRT(11*95))</f>
        <v>0.82525242849389513</v>
      </c>
      <c r="G462" s="40">
        <f t="shared" si="61"/>
        <v>3.9490642011388317E-3</v>
      </c>
      <c r="I462" s="38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40">
        <f t="shared" si="59"/>
        <v>209.07682871748506</v>
      </c>
      <c r="F463" s="40">
        <f t="shared" si="62"/>
        <v>0.82861781046473471</v>
      </c>
      <c r="G463" s="40">
        <f t="shared" si="61"/>
        <v>3.9632216326774498E-3</v>
      </c>
      <c r="I463" s="38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40">
        <f t="shared" si="59"/>
        <v>209.15493910084092</v>
      </c>
      <c r="F464" s="40">
        <f t="shared" si="62"/>
        <v>0.83158203961122867</v>
      </c>
      <c r="G464" s="40">
        <f t="shared" si="61"/>
        <v>3.9759139477470997E-3</v>
      </c>
      <c r="I464" s="38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40">
        <f t="shared" si="59"/>
        <v>209.18315219987613</v>
      </c>
      <c r="F465" s="40">
        <f t="shared" si="62"/>
        <v>0.83638254004954937</v>
      </c>
      <c r="G465" s="40">
        <f t="shared" si="61"/>
        <v>3.9983264964397296E-3</v>
      </c>
      <c r="I465" s="38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40">
        <f t="shared" si="59"/>
        <v>209.18007167354395</v>
      </c>
      <c r="F466" s="40">
        <f t="shared" si="62"/>
        <v>0.841144342473365</v>
      </c>
      <c r="G466" s="40">
        <f t="shared" si="61"/>
        <v>4.0211495088599723E-3</v>
      </c>
      <c r="I466" s="38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40">
        <f t="shared" si="59"/>
        <v>209.14192575065223</v>
      </c>
      <c r="F467" s="40">
        <f t="shared" si="62"/>
        <v>0.84446541809456155</v>
      </c>
      <c r="G467" s="40">
        <f t="shared" si="61"/>
        <v>4.0377624671074728E-3</v>
      </c>
      <c r="I467" s="38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40">
        <f t="shared" si="59"/>
        <v>209.14296841810588</v>
      </c>
      <c r="F468" s="40">
        <f t="shared" si="62"/>
        <v>0.84871607176240904</v>
      </c>
      <c r="G468" s="40">
        <f t="shared" si="61"/>
        <v>4.0580664900275662E-3</v>
      </c>
      <c r="I468" s="38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40">
        <f t="shared" si="59"/>
        <v>209.17431767256261</v>
      </c>
      <c r="F469" s="40">
        <f t="shared" si="62"/>
        <v>0.85307643824629975</v>
      </c>
      <c r="G469" s="40">
        <f t="shared" si="61"/>
        <v>4.0783039129196012E-3</v>
      </c>
      <c r="I469" s="38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40">
        <f t="shared" si="59"/>
        <v>209.31675307002624</v>
      </c>
      <c r="F470" s="40">
        <f t="shared" si="62"/>
        <v>0.8569495574151299</v>
      </c>
      <c r="G470" s="40">
        <f t="shared" si="61"/>
        <v>4.0940323449811982E-3</v>
      </c>
      <c r="I470" s="38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40">
        <f t="shared" si="59"/>
        <v>209.51116788443457</v>
      </c>
      <c r="F471" s="40">
        <f xml:space="preserve"> E471^2*ABS(H$10/(LN(D471))^2-H$7)*SQRT(1/C471+1/B471)/(SQRT(11*97))</f>
        <v>0.85167278938201896</v>
      </c>
      <c r="G471" s="40">
        <f t="shared" si="61"/>
        <v>4.0650472143413273E-3</v>
      </c>
      <c r="I471" s="38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40">
        <f t="shared" si="59"/>
        <v>209.72003858193011</v>
      </c>
      <c r="F472" s="40">
        <f t="shared" ref="F472:F480" si="63" xml:space="preserve"> E472^2*ABS(H$10/(LN(D472))^2-H$7)*SQRT(1/C472+1/B472)/(SQRT(11*97))</f>
        <v>0.85570350685758878</v>
      </c>
      <c r="G472" s="40">
        <f t="shared" si="61"/>
        <v>4.0802181453123091E-3</v>
      </c>
      <c r="I472" s="38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40">
        <f t="shared" si="59"/>
        <v>209.90793047273527</v>
      </c>
      <c r="F473" s="40">
        <f t="shared" si="63"/>
        <v>0.85966909204585185</v>
      </c>
      <c r="G473" s="40">
        <f t="shared" si="61"/>
        <v>4.0954578996123892E-3</v>
      </c>
      <c r="I473" s="38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40">
        <f t="shared" si="59"/>
        <v>210.05927457942329</v>
      </c>
      <c r="F474" s="40">
        <f t="shared" si="63"/>
        <v>0.8619888817784751</v>
      </c>
      <c r="G474" s="40">
        <f t="shared" si="61"/>
        <v>4.1035506930333495E-3</v>
      </c>
      <c r="I474" s="38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40">
        <f t="shared" si="59"/>
        <v>210.2593388260955</v>
      </c>
      <c r="F475" s="40">
        <f t="shared" si="63"/>
        <v>0.86114447031075858</v>
      </c>
      <c r="G475" s="40">
        <f t="shared" si="61"/>
        <v>4.0956300686506349E-3</v>
      </c>
      <c r="I475" s="38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40">
        <f t="shared" si="59"/>
        <v>210.45943623036604</v>
      </c>
      <c r="F476" s="40">
        <f t="shared" si="63"/>
        <v>0.86514047072337208</v>
      </c>
      <c r="G476" s="40">
        <f t="shared" si="61"/>
        <v>4.1107231218485306E-3</v>
      </c>
      <c r="I476" s="38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40">
        <f t="shared" si="59"/>
        <v>210.59249621277124</v>
      </c>
      <c r="F477" s="40">
        <f t="shared" si="63"/>
        <v>0.86892654280344261</v>
      </c>
      <c r="G477" s="40">
        <f t="shared" si="61"/>
        <v>4.1261040085945246E-3</v>
      </c>
      <c r="I477" s="38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40">
        <f t="shared" si="59"/>
        <v>210.77667036719191</v>
      </c>
      <c r="F478" s="40">
        <f t="shared" si="63"/>
        <v>0.87285637014715955</v>
      </c>
      <c r="G478" s="40">
        <f t="shared" si="61"/>
        <v>4.1411431759813136E-3</v>
      </c>
      <c r="I478" s="38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40">
        <f t="shared" si="59"/>
        <v>210.94238194796677</v>
      </c>
      <c r="F479" s="40">
        <f t="shared" si="63"/>
        <v>0.87882660140026347</v>
      </c>
      <c r="G479" s="40">
        <f t="shared" si="61"/>
        <v>4.1661926507355167E-3</v>
      </c>
      <c r="I479" s="38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40">
        <f t="shared" si="59"/>
        <v>211.02420689626683</v>
      </c>
      <c r="F480" s="40">
        <f t="shared" si="63"/>
        <v>0.88193991723030496</v>
      </c>
      <c r="G480" s="40">
        <f t="shared" si="61"/>
        <v>4.1793305621275955E-3</v>
      </c>
      <c r="I480" s="38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40">
        <f t="shared" si="59"/>
        <v>210.96804555753269</v>
      </c>
      <c r="F481" s="40">
        <f xml:space="preserve"> E481^2*ABS(H$10/(LN(D481))^2-H$7)*SQRT(1/C481+1/B481)/(SQRT(11*99))</f>
        <v>0.87620803336596942</v>
      </c>
      <c r="G481" s="40">
        <f t="shared" si="61"/>
        <v>4.1532736915222569E-3</v>
      </c>
      <c r="I481" s="38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40">
        <f t="shared" si="59"/>
        <v>210.98370588389091</v>
      </c>
      <c r="F482" s="40">
        <f t="shared" ref="F482:F490" si="64" xml:space="preserve"> E482^2*ABS(H$10/(LN(D482))^2-H$7)*SQRT(1/C482+1/B482)/(SQRT(11*99))</f>
        <v>0.88339314698483273</v>
      </c>
      <c r="G482" s="40">
        <f t="shared" si="61"/>
        <v>4.1870207146280005E-3</v>
      </c>
      <c r="I482" s="38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40">
        <f t="shared" si="59"/>
        <v>211.04753621634836</v>
      </c>
      <c r="F483" s="40">
        <f t="shared" si="64"/>
        <v>0.88672851910369499</v>
      </c>
      <c r="G483" s="40">
        <f t="shared" si="61"/>
        <v>4.2015582602902063E-3</v>
      </c>
      <c r="I483" s="38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40">
        <f t="shared" si="59"/>
        <v>211.09529596552596</v>
      </c>
      <c r="F484" s="40">
        <f t="shared" si="64"/>
        <v>0.89132075115428167</v>
      </c>
      <c r="G484" s="40">
        <f t="shared" si="61"/>
        <v>4.2223619767436391E-3</v>
      </c>
      <c r="I484" s="38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47">
        <f t="shared" si="59"/>
        <v>211.19796770579495</v>
      </c>
      <c r="F485" s="47">
        <f t="shared" si="64"/>
        <v>0.89689999166086587</v>
      </c>
      <c r="G485" s="47">
        <f t="shared" si="61"/>
        <v>4.2467264311476438E-3</v>
      </c>
      <c r="H485" s="48"/>
      <c r="I485" s="36"/>
      <c r="J485" s="37"/>
      <c r="K485" s="25"/>
      <c r="L485" s="25"/>
      <c r="M485" s="22"/>
      <c r="N485" s="22"/>
      <c r="P485" s="41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40">
        <f t="shared" si="59"/>
        <v>211.24173667885796</v>
      </c>
      <c r="F486" s="40">
        <f t="shared" si="64"/>
        <v>0.90030232808044841</v>
      </c>
      <c r="G486" s="40">
        <f t="shared" si="61"/>
        <v>4.2619528803114351E-3</v>
      </c>
      <c r="I486" s="38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40">
        <f t="shared" si="59"/>
        <v>211.27106621540725</v>
      </c>
      <c r="F487" s="40">
        <f t="shared" si="64"/>
        <v>0.90152420375937814</v>
      </c>
      <c r="G487" s="40">
        <f t="shared" si="61"/>
        <v>4.267144668263302E-3</v>
      </c>
      <c r="I487" s="38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40">
        <f t="shared" si="59"/>
        <v>211.41682411084719</v>
      </c>
      <c r="F488" s="40">
        <f t="shared" si="64"/>
        <v>0.90411601003324649</v>
      </c>
      <c r="G488" s="40">
        <f t="shared" si="61"/>
        <v>4.2764619790107749E-3</v>
      </c>
      <c r="I488" s="38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40">
        <f t="shared" si="59"/>
        <v>211.57512889660163</v>
      </c>
      <c r="F489" s="40">
        <f t="shared" si="64"/>
        <v>0.90803304534421936</v>
      </c>
      <c r="G489" s="40">
        <f t="shared" si="61"/>
        <v>4.2917759288615721E-3</v>
      </c>
      <c r="I489" s="38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40">
        <f t="shared" si="59"/>
        <v>211.7707263934978</v>
      </c>
      <c r="F490" s="40">
        <f t="shared" si="64"/>
        <v>0.91201349577277668</v>
      </c>
      <c r="G490" s="40">
        <f t="shared" si="61"/>
        <v>4.3066079590157137E-3</v>
      </c>
      <c r="I490" s="38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40">
        <f t="shared" si="59"/>
        <v>211.99706831405743</v>
      </c>
      <c r="F491" s="40">
        <f xml:space="preserve"> E491^2*ABS(H$10/(LN(D491))^2-H$7)*SQRT(1/C491+1/B491)/(SQRT(11*101))</f>
        <v>0.90718608182869798</v>
      </c>
      <c r="G491" s="40">
        <f t="shared" si="61"/>
        <v>4.2792388076082792E-3</v>
      </c>
      <c r="I491" s="38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40">
        <f t="shared" si="59"/>
        <v>212.21969818336996</v>
      </c>
      <c r="F492" s="40">
        <f t="shared" ref="F492:F500" si="65" xml:space="preserve"> E492^2*ABS(H$10/(LN(D492))^2-H$7)*SQRT(1/C492+1/B492)/(SQRT(11*101))</f>
        <v>0.91172696389817154</v>
      </c>
      <c r="G492" s="40">
        <f t="shared" si="61"/>
        <v>4.2961467370968894E-3</v>
      </c>
      <c r="I492" s="38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40">
        <f t="shared" si="59"/>
        <v>212.38740213749051</v>
      </c>
      <c r="F493" s="40">
        <f t="shared" si="65"/>
        <v>0.91479296519452913</v>
      </c>
      <c r="G493" s="40">
        <f t="shared" si="61"/>
        <v>4.30719033232645E-3</v>
      </c>
      <c r="I493" s="38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40">
        <f t="shared" si="59"/>
        <v>212.57916569220154</v>
      </c>
      <c r="F494" s="40">
        <f t="shared" si="65"/>
        <v>0.91729571056451664</v>
      </c>
      <c r="G494" s="40">
        <f t="shared" si="61"/>
        <v>4.3150781384319247E-3</v>
      </c>
      <c r="I494" s="38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40">
        <f t="shared" si="59"/>
        <v>212.77855179176905</v>
      </c>
      <c r="F495" s="40">
        <f t="shared" si="65"/>
        <v>0.92124347806515428</v>
      </c>
      <c r="G495" s="40">
        <f t="shared" si="61"/>
        <v>4.329588063775848E-3</v>
      </c>
      <c r="I495" s="38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40">
        <f t="shared" si="59"/>
        <v>213.02709936621812</v>
      </c>
      <c r="F496" s="40">
        <f t="shared" si="65"/>
        <v>0.92577029170429148</v>
      </c>
      <c r="G496" s="40">
        <f t="shared" si="61"/>
        <v>4.3457864959837141E-3</v>
      </c>
      <c r="I496" s="38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40">
        <f t="shared" si="59"/>
        <v>213.37281306382766</v>
      </c>
      <c r="F497" s="40">
        <f t="shared" si="65"/>
        <v>0.92933233765420309</v>
      </c>
      <c r="G497" s="40">
        <f t="shared" si="61"/>
        <v>4.3554393097690733E-3</v>
      </c>
      <c r="I497" s="38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40">
        <f t="shared" si="59"/>
        <v>213.760519086632</v>
      </c>
      <c r="F498" s="40">
        <f t="shared" si="65"/>
        <v>0.93317954979011941</v>
      </c>
      <c r="G498" s="40">
        <f t="shared" si="61"/>
        <v>4.3655374424494365E-3</v>
      </c>
      <c r="I498" s="38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40">
        <f t="shared" si="59"/>
        <v>214.12838106244223</v>
      </c>
      <c r="F499" s="40">
        <f t="shared" si="65"/>
        <v>0.93561732680404786</v>
      </c>
      <c r="G499" s="40">
        <f t="shared" si="61"/>
        <v>4.3694223164710303E-3</v>
      </c>
      <c r="I499" s="38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40">
        <f t="shared" si="59"/>
        <v>214.43003635593871</v>
      </c>
      <c r="F500" s="40">
        <f t="shared" si="65"/>
        <v>0.94010902419316167</v>
      </c>
      <c r="G500" s="40">
        <f t="shared" si="61"/>
        <v>4.3842226591457884E-3</v>
      </c>
      <c r="I500" s="38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40">
        <f t="shared" si="59"/>
        <v>214.70873372605359</v>
      </c>
      <c r="F501" s="40">
        <f xml:space="preserve"> E501^2*ABS(H$10/(LN(D501))^2-H$7)*SQRT(1/C501+1/B501)/(SQRT(11*103))</f>
        <v>0.93316629530323925</v>
      </c>
      <c r="G501" s="40">
        <f t="shared" si="61"/>
        <v>4.3461962590392996E-3</v>
      </c>
      <c r="I501" s="38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40">
        <f t="shared" si="59"/>
        <v>214.94198739389017</v>
      </c>
      <c r="F502" s="40">
        <f t="shared" ref="F502:F510" si="66" xml:space="preserve"> E502^2*ABS(H$10/(LN(D502))^2-H$7)*SQRT(1/C502+1/B502)/(SQRT(11*103))</f>
        <v>0.93513707877661501</v>
      </c>
      <c r="G502" s="40">
        <f t="shared" si="61"/>
        <v>4.350648703470566E-3</v>
      </c>
      <c r="I502" s="38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40">
        <f t="shared" si="59"/>
        <v>215.19462063849215</v>
      </c>
      <c r="F503" s="40">
        <f t="shared" si="66"/>
        <v>0.93807324295802841</v>
      </c>
      <c r="G503" s="40">
        <f t="shared" si="61"/>
        <v>4.3591853744983158E-3</v>
      </c>
      <c r="I503" s="38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40">
        <f t="shared" si="59"/>
        <v>215.47880500357581</v>
      </c>
      <c r="F504" s="40">
        <f t="shared" si="66"/>
        <v>0.94144202216108464</v>
      </c>
      <c r="G504" s="40">
        <f t="shared" si="61"/>
        <v>4.3690701837030407E-3</v>
      </c>
      <c r="I504" s="38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40">
        <f t="shared" si="59"/>
        <v>215.6441409839959</v>
      </c>
      <c r="F505" s="40">
        <f t="shared" si="66"/>
        <v>0.94657483873081061</v>
      </c>
      <c r="G505" s="40">
        <f t="shared" si="61"/>
        <v>4.3895226386005126E-3</v>
      </c>
      <c r="I505" s="38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40">
        <f t="shared" si="59"/>
        <v>215.80178903599534</v>
      </c>
      <c r="F506" s="40">
        <f t="shared" si="66"/>
        <v>0.95002112856446919</v>
      </c>
      <c r="G506" s="40">
        <f t="shared" si="61"/>
        <v>4.4022856937761872E-3</v>
      </c>
      <c r="I506" s="38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40">
        <f t="shared" si="59"/>
        <v>215.89159118037352</v>
      </c>
      <c r="F507" s="40">
        <f t="shared" si="66"/>
        <v>0.95613988960364216</v>
      </c>
      <c r="G507" s="40">
        <f t="shared" si="61"/>
        <v>4.4287963434611246E-3</v>
      </c>
      <c r="I507" s="38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40">
        <f t="shared" si="59"/>
        <v>215.88428744408958</v>
      </c>
      <c r="F508" s="40">
        <f t="shared" si="66"/>
        <v>0.95954296109019599</v>
      </c>
      <c r="G508" s="40">
        <f t="shared" si="61"/>
        <v>4.4447095823900639E-3</v>
      </c>
      <c r="I508" s="38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40">
        <f t="shared" si="59"/>
        <v>215.91547627393456</v>
      </c>
      <c r="F509" s="40">
        <f t="shared" si="66"/>
        <v>0.96185259490618058</v>
      </c>
      <c r="G509" s="40">
        <f t="shared" si="61"/>
        <v>4.4547644824026724E-3</v>
      </c>
      <c r="I509" s="38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40">
        <f t="shared" si="59"/>
        <v>215.90817504894792</v>
      </c>
      <c r="F510" s="40">
        <f t="shared" si="66"/>
        <v>0.96750374966020247</v>
      </c>
      <c r="G510" s="40">
        <f t="shared" si="61"/>
        <v>4.4810890066615703E-3</v>
      </c>
      <c r="I510" s="38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40">
        <f t="shared" si="59"/>
        <v>215.92480912708845</v>
      </c>
      <c r="F511" s="40">
        <f xml:space="preserve"> E511^2*ABS(H$10/(LN(D511))^2-H$7)*SQRT(1/C511+1/B511)/(SQRT(11*105))</f>
        <v>0.96121939777134813</v>
      </c>
      <c r="G511" s="40">
        <f t="shared" si="61"/>
        <v>4.4516394464222779E-3</v>
      </c>
      <c r="I511" s="38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40">
        <f t="shared" si="59"/>
        <v>215.95332602341571</v>
      </c>
      <c r="F512" s="40">
        <f t="shared" ref="F512:F520" si="67" xml:space="preserve"> E512^2*ABS(H$10/(LN(D512))^2-H$7)*SQRT(1/C512+1/B512)/(SQRT(11*105))</f>
        <v>0.96598351262491555</v>
      </c>
      <c r="G512" s="40">
        <f t="shared" si="61"/>
        <v>4.4731124563470465E-3</v>
      </c>
      <c r="I512" s="38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40">
        <f t="shared" si="59"/>
        <v>216.01328206655444</v>
      </c>
      <c r="F513" s="40">
        <f t="shared" si="67"/>
        <v>0.97080307559798507</v>
      </c>
      <c r="G513" s="40">
        <f t="shared" si="61"/>
        <v>4.4941823313386685E-3</v>
      </c>
      <c r="I513" s="38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40">
        <f t="shared" si="59"/>
        <v>216.03706373612678</v>
      </c>
      <c r="F514" s="40">
        <f t="shared" si="67"/>
        <v>0.97223733965171633</v>
      </c>
      <c r="G514" s="40">
        <f t="shared" si="61"/>
        <v>4.5003265774766869E-3</v>
      </c>
      <c r="I514" s="38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40">
        <f t="shared" ref="E515:E578" si="68" xml:space="preserve"> (H$4+H$7*LN(D515)+H$10/LN(D515))^-1</f>
        <v>215.98483946110829</v>
      </c>
      <c r="F515" s="40">
        <f t="shared" si="67"/>
        <v>0.97794463044064783</v>
      </c>
      <c r="G515" s="40">
        <f t="shared" si="61"/>
        <v>4.5278392357568373E-3</v>
      </c>
      <c r="I515" s="38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40">
        <f t="shared" si="68"/>
        <v>216.04703054307987</v>
      </c>
      <c r="F516" s="40">
        <f t="shared" si="67"/>
        <v>0.98149928808601106</v>
      </c>
      <c r="G516" s="40">
        <f t="shared" si="61"/>
        <v>4.5429890224309268E-3</v>
      </c>
      <c r="I516" s="38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40">
        <f t="shared" si="68"/>
        <v>216.16005800857386</v>
      </c>
      <c r="F517" s="40">
        <f t="shared" si="67"/>
        <v>0.98486710817894729</v>
      </c>
      <c r="G517" s="40">
        <f t="shared" ref="G517:G580" si="69" xml:space="preserve"> F517/E517</f>
        <v>4.5561937633264472E-3</v>
      </c>
      <c r="I517" s="38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40">
        <f t="shared" si="68"/>
        <v>216.24275569775713</v>
      </c>
      <c r="F518" s="40">
        <f t="shared" si="67"/>
        <v>0.99100862202226359</v>
      </c>
      <c r="G518" s="40">
        <f t="shared" si="69"/>
        <v>4.5828523541727242E-3</v>
      </c>
      <c r="I518" s="38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40">
        <f t="shared" si="68"/>
        <v>216.39858587882441</v>
      </c>
      <c r="F519" s="40">
        <f t="shared" si="67"/>
        <v>0.99514750084721404</v>
      </c>
      <c r="G519" s="40">
        <f t="shared" si="69"/>
        <v>4.5986783915698123E-3</v>
      </c>
      <c r="I519" s="38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40">
        <f t="shared" si="68"/>
        <v>216.47295818374343</v>
      </c>
      <c r="F520" s="40">
        <f t="shared" si="67"/>
        <v>1.0006784617438966</v>
      </c>
      <c r="G520" s="40">
        <f t="shared" si="69"/>
        <v>4.6226488062980839E-3</v>
      </c>
      <c r="I520" s="38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40">
        <f t="shared" si="68"/>
        <v>216.56563396827838</v>
      </c>
      <c r="F521" s="40">
        <f xml:space="preserve"> E521^2*ABS(H$10/(LN(D521))^2-H$7)*SQRT(1/C521+1/B521)/(SQRT(11*107))</f>
        <v>0.99256417341822378</v>
      </c>
      <c r="G521" s="40">
        <f t="shared" si="69"/>
        <v>4.583202584966045E-3</v>
      </c>
      <c r="I521" s="38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40">
        <f t="shared" si="68"/>
        <v>216.6670144445844</v>
      </c>
      <c r="F522" s="40">
        <f t="shared" ref="F522:F530" si="70" xml:space="preserve"> E522^2*ABS(H$10/(LN(D522))^2-H$7)*SQRT(1/C522+1/B522)/(SQRT(11*107))</f>
        <v>0.99559561776848959</v>
      </c>
      <c r="G522" s="40">
        <f t="shared" si="69"/>
        <v>4.5950493217467902E-3</v>
      </c>
      <c r="I522" s="38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40">
        <f t="shared" si="68"/>
        <v>216.78712728984138</v>
      </c>
      <c r="F523" s="40">
        <f t="shared" si="70"/>
        <v>1.0007491983549031</v>
      </c>
      <c r="G523" s="40">
        <f t="shared" si="69"/>
        <v>4.6162759332887661E-3</v>
      </c>
      <c r="I523" s="38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40">
        <f t="shared" si="68"/>
        <v>216.94623800827992</v>
      </c>
      <c r="F524" s="40">
        <f t="shared" si="70"/>
        <v>1.0030073642706536</v>
      </c>
      <c r="G524" s="40">
        <f t="shared" si="69"/>
        <v>4.623299179921124E-3</v>
      </c>
      <c r="I524" s="38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40">
        <f t="shared" si="68"/>
        <v>217.08556728963043</v>
      </c>
      <c r="F525" s="40">
        <f t="shared" si="70"/>
        <v>1.006990726960026</v>
      </c>
      <c r="G525" s="40">
        <f t="shared" si="69"/>
        <v>4.6386811409554595E-3</v>
      </c>
      <c r="I525" s="38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40">
        <f t="shared" si="68"/>
        <v>217.24941248021582</v>
      </c>
      <c r="F526" s="40">
        <f t="shared" si="70"/>
        <v>1.0113285723309968</v>
      </c>
      <c r="G526" s="40">
        <f t="shared" si="69"/>
        <v>4.6551498610984511E-3</v>
      </c>
      <c r="I526" s="38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40">
        <f t="shared" si="68"/>
        <v>217.34130531161253</v>
      </c>
      <c r="F527" s="40">
        <f t="shared" si="70"/>
        <v>1.0155368721666016</v>
      </c>
      <c r="G527" s="40">
        <f t="shared" si="69"/>
        <v>4.6725442764346068E-3</v>
      </c>
      <c r="I527" s="38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40">
        <f t="shared" si="68"/>
        <v>217.37011216880259</v>
      </c>
      <c r="F528" s="40">
        <f t="shared" si="70"/>
        <v>1.0179263984329747</v>
      </c>
      <c r="G528" s="40">
        <f t="shared" si="69"/>
        <v>4.6829179424744743E-3</v>
      </c>
      <c r="I528" s="38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40">
        <f t="shared" si="68"/>
        <v>217.52199852247827</v>
      </c>
      <c r="F529" s="40">
        <f t="shared" si="70"/>
        <v>1.0213137066720568</v>
      </c>
      <c r="G529" s="40">
        <f t="shared" si="69"/>
        <v>4.6952203161489264E-3</v>
      </c>
      <c r="I529" s="38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40">
        <f t="shared" si="68"/>
        <v>217.64939681668503</v>
      </c>
      <c r="F530" s="40">
        <f t="shared" si="70"/>
        <v>1.0269263495659746</v>
      </c>
      <c r="G530" s="40">
        <f t="shared" si="69"/>
        <v>4.7182595706015311E-3</v>
      </c>
      <c r="I530" s="38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40">
        <f t="shared" si="68"/>
        <v>217.77268104312009</v>
      </c>
      <c r="F531" s="40">
        <f xml:space="preserve"> E531^2*ABS(H$10/(LN(D531))^2-H$7)*SQRT(1/C531+1/B531)/(SQRT(11*109))</f>
        <v>1.0210572932902027</v>
      </c>
      <c r="G531" s="40">
        <f t="shared" si="69"/>
        <v>4.6886381175057865E-3</v>
      </c>
      <c r="I531" s="38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40">
        <f t="shared" si="68"/>
        <v>217.94498433596519</v>
      </c>
      <c r="F532" s="40">
        <f t="shared" ref="F532:F540" si="71" xml:space="preserve"> E532^2*ABS(H$10/(LN(D532))^2-H$7)*SQRT(1/C532+1/B532)/(SQRT(11*109))</f>
        <v>1.0252321358179515</v>
      </c>
      <c r="G532" s="40">
        <f t="shared" si="69"/>
        <v>4.7040868544950872E-3</v>
      </c>
      <c r="I532" s="38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40">
        <f t="shared" si="68"/>
        <v>218.06125614376762</v>
      </c>
      <c r="F533" s="40">
        <f t="shared" si="71"/>
        <v>1.029789044333308</v>
      </c>
      <c r="G533" s="40">
        <f t="shared" si="69"/>
        <v>4.7224759801180313E-3</v>
      </c>
      <c r="I533" s="38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40">
        <f t="shared" si="68"/>
        <v>218.12542835024738</v>
      </c>
      <c r="F534" s="40">
        <f t="shared" si="71"/>
        <v>1.0314619885684997</v>
      </c>
      <c r="G534" s="40">
        <f t="shared" si="69"/>
        <v>4.7287562773848874E-3</v>
      </c>
      <c r="I534" s="38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40">
        <f t="shared" si="68"/>
        <v>218.22012085214831</v>
      </c>
      <c r="F535" s="40">
        <f t="shared" si="71"/>
        <v>1.0341554807283981</v>
      </c>
      <c r="G535" s="40">
        <f t="shared" si="69"/>
        <v>4.7390473284041222E-3</v>
      </c>
      <c r="I535" s="38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40">
        <f t="shared" si="68"/>
        <v>218.36333786721076</v>
      </c>
      <c r="F536" s="40">
        <f t="shared" si="71"/>
        <v>1.0390785167325833</v>
      </c>
      <c r="G536" s="40">
        <f t="shared" si="69"/>
        <v>4.7584843082242078E-3</v>
      </c>
      <c r="I536" s="38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40">
        <f t="shared" si="68"/>
        <v>218.44914007721445</v>
      </c>
      <c r="F537" s="40">
        <f t="shared" si="71"/>
        <v>1.0412911177089832</v>
      </c>
      <c r="G537" s="40">
        <f t="shared" si="69"/>
        <v>4.766743953951577E-3</v>
      </c>
      <c r="I537" s="38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40">
        <f t="shared" si="68"/>
        <v>218.51161442299872</v>
      </c>
      <c r="F538" s="40">
        <f t="shared" si="71"/>
        <v>1.0466291206169345</v>
      </c>
      <c r="G538" s="40">
        <f t="shared" si="69"/>
        <v>4.7898100216808197E-3</v>
      </c>
      <c r="I538" s="38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40">
        <f t="shared" si="68"/>
        <v>218.58267468998775</v>
      </c>
      <c r="F539" s="40">
        <f t="shared" si="71"/>
        <v>1.05120603811214</v>
      </c>
      <c r="G539" s="40">
        <f t="shared" si="69"/>
        <v>4.8091919435199904E-3</v>
      </c>
      <c r="I539" s="38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40">
        <f t="shared" si="68"/>
        <v>218.61104772234341</v>
      </c>
      <c r="F540" s="40">
        <f t="shared" si="71"/>
        <v>1.0535450462386862</v>
      </c>
      <c r="G540" s="40">
        <f t="shared" si="69"/>
        <v>4.8192671743506185E-3</v>
      </c>
      <c r="I540" s="38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40">
        <f t="shared" si="68"/>
        <v>218.60321455223632</v>
      </c>
      <c r="F541" s="40">
        <f xml:space="preserve"> E541^2*ABS(H$10/(LN(D541))^2-H$7)*SQRT(1/C541+1/B541)/(SQRT(11*111))</f>
        <v>1.0467458837951691</v>
      </c>
      <c r="G541" s="40">
        <f t="shared" si="69"/>
        <v>4.7883371062919294E-3</v>
      </c>
      <c r="I541" s="38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40">
        <f t="shared" si="68"/>
        <v>218.58783884791293</v>
      </c>
      <c r="F542" s="40">
        <f t="shared" ref="F542:F550" si="72" xml:space="preserve"> E542^2*ABS(H$10/(LN(D542))^2-H$7)*SQRT(1/C542+1/B542)/(SQRT(11*111))</f>
        <v>1.0537704955239764</v>
      </c>
      <c r="G542" s="40">
        <f t="shared" si="69"/>
        <v>4.8208102567735217E-3</v>
      </c>
      <c r="I542" s="38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40">
        <f t="shared" si="68"/>
        <v>218.61642716043744</v>
      </c>
      <c r="F543" s="40">
        <f t="shared" si="72"/>
        <v>1.0590453136305829</v>
      </c>
      <c r="G543" s="40">
        <f t="shared" si="69"/>
        <v>4.8443080302166611E-3</v>
      </c>
      <c r="I543" s="38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40">
        <f t="shared" si="68"/>
        <v>218.65590038214896</v>
      </c>
      <c r="F544" s="40">
        <f t="shared" si="72"/>
        <v>1.0635187900071661</v>
      </c>
      <c r="G544" s="40">
        <f t="shared" si="69"/>
        <v>4.863892481970231E-3</v>
      </c>
      <c r="I544" s="38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40">
        <f t="shared" si="68"/>
        <v>218.75768227716657</v>
      </c>
      <c r="F545" s="40">
        <f t="shared" si="72"/>
        <v>1.0667931332964129</v>
      </c>
      <c r="G545" s="40">
        <f t="shared" si="69"/>
        <v>4.87659734822379E-3</v>
      </c>
      <c r="I545" s="38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40">
        <f t="shared" si="68"/>
        <v>218.86593098449185</v>
      </c>
      <c r="F546" s="40">
        <f t="shared" si="72"/>
        <v>1.0712780921716967</v>
      </c>
      <c r="G546" s="40">
        <f t="shared" si="69"/>
        <v>4.8946772453479937E-3</v>
      </c>
      <c r="I546" s="38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40">
        <f t="shared" si="68"/>
        <v>218.97463583265571</v>
      </c>
      <c r="F547" s="40">
        <f t="shared" si="72"/>
        <v>1.0767625147462305</v>
      </c>
      <c r="G547" s="40">
        <f t="shared" si="69"/>
        <v>4.9172933232738041E-3</v>
      </c>
      <c r="I547" s="38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40">
        <f t="shared" si="68"/>
        <v>219.19910788042534</v>
      </c>
      <c r="F548" s="40">
        <f t="shared" si="72"/>
        <v>1.0768336252256521</v>
      </c>
      <c r="G548" s="40">
        <f t="shared" si="69"/>
        <v>4.9125821525381041E-3</v>
      </c>
      <c r="I548" s="38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40">
        <f t="shared" si="68"/>
        <v>219.44418770249919</v>
      </c>
      <c r="F549" s="40">
        <f t="shared" si="72"/>
        <v>1.0822249959622965</v>
      </c>
      <c r="G549" s="40">
        <f t="shared" si="69"/>
        <v>4.9316639793142783E-3</v>
      </c>
      <c r="I549" s="38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40">
        <f t="shared" si="68"/>
        <v>219.63461574629559</v>
      </c>
      <c r="F550" s="40">
        <f t="shared" si="72"/>
        <v>1.0838930673581288</v>
      </c>
      <c r="G550" s="40">
        <f t="shared" si="69"/>
        <v>4.9349828745126213E-3</v>
      </c>
      <c r="I550" s="38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40">
        <f t="shared" si="68"/>
        <v>219.83300816452152</v>
      </c>
      <c r="F551" s="40">
        <f xml:space="preserve"> E551^2*ABS(H$10/(LN(D551))^2-H$7)*SQRT(1/C551+1/B551)/(SQRT(11*113))</f>
        <v>1.0759959287826564</v>
      </c>
      <c r="G551" s="40">
        <f t="shared" si="69"/>
        <v>4.894605854537497E-3</v>
      </c>
      <c r="I551" s="38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40">
        <f t="shared" si="68"/>
        <v>220.07488854156165</v>
      </c>
      <c r="F552" s="40">
        <f t="shared" ref="F552:F560" si="73" xml:space="preserve"> E552^2*ABS(H$10/(LN(D552))^2-H$7)*SQRT(1/C552+1/B552)/(SQRT(11*113))</f>
        <v>1.0794658748951269</v>
      </c>
      <c r="G552" s="40">
        <f t="shared" si="69"/>
        <v>4.9049933958788183E-3</v>
      </c>
      <c r="I552" s="38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40">
        <f t="shared" si="68"/>
        <v>220.37361150970807</v>
      </c>
      <c r="F553" s="40">
        <f t="shared" si="73"/>
        <v>1.0819892785546035</v>
      </c>
      <c r="G553" s="40">
        <f t="shared" si="69"/>
        <v>4.9097951026996663E-3</v>
      </c>
      <c r="I553" s="38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40">
        <f t="shared" si="68"/>
        <v>220.61832913246036</v>
      </c>
      <c r="F554" s="40">
        <f t="shared" si="73"/>
        <v>1.0860593448997937</v>
      </c>
      <c r="G554" s="40">
        <f t="shared" si="69"/>
        <v>4.9227974356007304E-3</v>
      </c>
      <c r="I554" s="38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40">
        <f t="shared" si="68"/>
        <v>220.88129049519384</v>
      </c>
      <c r="F555" s="40">
        <f t="shared" si="73"/>
        <v>1.0917351680045086</v>
      </c>
      <c r="G555" s="40">
        <f t="shared" si="69"/>
        <v>4.9426330566837385E-3</v>
      </c>
      <c r="I555" s="38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40">
        <f t="shared" si="68"/>
        <v>221.03632683016153</v>
      </c>
      <c r="F556" s="40">
        <f t="shared" si="73"/>
        <v>1.0937488367736765</v>
      </c>
      <c r="G556" s="40">
        <f t="shared" si="69"/>
        <v>4.9482763872297072E-3</v>
      </c>
      <c r="I556" s="38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40">
        <f t="shared" si="68"/>
        <v>221.1710644566073</v>
      </c>
      <c r="F557" s="40">
        <f t="shared" si="73"/>
        <v>1.0968593600134444</v>
      </c>
      <c r="G557" s="40">
        <f t="shared" si="69"/>
        <v>4.9593257721497423E-3</v>
      </c>
      <c r="I557" s="38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40">
        <f t="shared" si="68"/>
        <v>221.18462435126915</v>
      </c>
      <c r="F558" s="40">
        <f t="shared" si="73"/>
        <v>1.099821178158265</v>
      </c>
      <c r="G558" s="40">
        <f t="shared" si="69"/>
        <v>4.9724124422482908E-3</v>
      </c>
      <c r="I558" s="38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40">
        <f t="shared" si="68"/>
        <v>221.15926561422748</v>
      </c>
      <c r="F559" s="40">
        <f t="shared" si="73"/>
        <v>1.1032731240143536</v>
      </c>
      <c r="G559" s="40">
        <f t="shared" si="69"/>
        <v>4.9885910090640964E-3</v>
      </c>
      <c r="I559" s="38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40">
        <f t="shared" si="68"/>
        <v>221.18182163470797</v>
      </c>
      <c r="F560" s="40">
        <f t="shared" si="73"/>
        <v>1.1083280992381508</v>
      </c>
      <c r="G560" s="40">
        <f t="shared" si="69"/>
        <v>5.0109366630889133E-3</v>
      </c>
      <c r="I560" s="38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40">
        <f t="shared" si="68"/>
        <v>221.25042534243343</v>
      </c>
      <c r="F561" s="40">
        <f xml:space="preserve"> E561^2*ABS(H$10/(LN(D561))^2-H$7)*SQRT(1/C561+1/B561)/(SQRT(11*115))</f>
        <v>1.1050706448983654</v>
      </c>
      <c r="G561" s="40">
        <f t="shared" si="69"/>
        <v>4.9946599794690868E-3</v>
      </c>
      <c r="I561" s="38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40">
        <f t="shared" si="68"/>
        <v>221.24937463034451</v>
      </c>
      <c r="F562" s="40">
        <f t="shared" ref="F562:F570" si="74" xml:space="preserve"> E562^2*ABS(H$10/(LN(D562))^2-H$7)*SQRT(1/C562+1/B562)/(SQRT(11*115))</f>
        <v>1.1081424656271943</v>
      </c>
      <c r="G562" s="40">
        <f t="shared" si="69"/>
        <v>5.0085676738234348E-3</v>
      </c>
      <c r="I562" s="38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40">
        <f t="shared" si="68"/>
        <v>221.190950500692</v>
      </c>
      <c r="F563" s="40">
        <f t="shared" si="74"/>
        <v>1.1149621392023905</v>
      </c>
      <c r="G563" s="40">
        <f t="shared" si="69"/>
        <v>5.0407222206810057E-3</v>
      </c>
      <c r="I563" s="38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40">
        <f t="shared" si="68"/>
        <v>221.18194538411854</v>
      </c>
      <c r="F564" s="40">
        <f t="shared" si="74"/>
        <v>1.1184647405190666</v>
      </c>
      <c r="G564" s="40">
        <f t="shared" si="69"/>
        <v>5.0567632840766916E-3</v>
      </c>
      <c r="I564" s="38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40">
        <f t="shared" si="68"/>
        <v>221.20579110113357</v>
      </c>
      <c r="F565" s="40">
        <f t="shared" si="74"/>
        <v>1.1219863257783895</v>
      </c>
      <c r="G565" s="40">
        <f t="shared" si="69"/>
        <v>5.0721381216707207E-3</v>
      </c>
      <c r="I565" s="38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40">
        <f t="shared" si="68"/>
        <v>221.27134968183958</v>
      </c>
      <c r="F566" s="40">
        <f t="shared" si="74"/>
        <v>1.126841443635259</v>
      </c>
      <c r="G566" s="40">
        <f t="shared" si="69"/>
        <v>5.0925772598012144E-3</v>
      </c>
      <c r="I566" s="38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40">
        <f t="shared" si="68"/>
        <v>221.36714171345255</v>
      </c>
      <c r="F567" s="40">
        <f t="shared" si="74"/>
        <v>1.1320391015302702</v>
      </c>
      <c r="G567" s="40">
        <f t="shared" si="69"/>
        <v>5.1138533603854895E-3</v>
      </c>
      <c r="I567" s="38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40">
        <f t="shared" si="68"/>
        <v>221.43162235259891</v>
      </c>
      <c r="F568" s="40">
        <f t="shared" si="74"/>
        <v>1.1377991459586279</v>
      </c>
      <c r="G568" s="40">
        <f t="shared" si="69"/>
        <v>5.138376957500866E-3</v>
      </c>
      <c r="I568" s="38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40">
        <f t="shared" si="68"/>
        <v>221.59375389507986</v>
      </c>
      <c r="F569" s="40">
        <f t="shared" si="74"/>
        <v>1.1381886081685715</v>
      </c>
      <c r="G569" s="40">
        <f t="shared" si="69"/>
        <v>5.1363749571546168E-3</v>
      </c>
      <c r="I569" s="38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40">
        <f t="shared" si="68"/>
        <v>221.7150773385122</v>
      </c>
      <c r="F570" s="40">
        <f t="shared" si="74"/>
        <v>1.1390289859023812</v>
      </c>
      <c r="G570" s="40">
        <f t="shared" si="69"/>
        <v>5.1373546606545122E-3</v>
      </c>
      <c r="I570" s="38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40">
        <f t="shared" si="68"/>
        <v>221.7541252501729</v>
      </c>
      <c r="F571" s="40">
        <f xml:space="preserve"> E571^2*ABS(H$10/(LN(D571))^2-H$7)*SQRT(1/C571+1/B571)/(SQRT(11*117))</f>
        <v>1.1307337580244949</v>
      </c>
      <c r="G571" s="40">
        <f t="shared" si="69"/>
        <v>5.0990427201697041E-3</v>
      </c>
      <c r="I571" s="38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40">
        <f t="shared" si="68"/>
        <v>221.81261810810335</v>
      </c>
      <c r="F572" s="40">
        <f t="shared" ref="F572:F580" si="75" xml:space="preserve"> E572^2*ABS(H$10/(LN(D572))^2-H$7)*SQRT(1/C572+1/B572)/(SQRT(11*117))</f>
        <v>1.1356679141769188</v>
      </c>
      <c r="G572" s="40">
        <f t="shared" si="69"/>
        <v>5.1199427871296112E-3</v>
      </c>
      <c r="I572" s="38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40">
        <f t="shared" si="68"/>
        <v>221.89404285533698</v>
      </c>
      <c r="F573" s="40">
        <f t="shared" si="75"/>
        <v>1.1403254850985709</v>
      </c>
      <c r="G573" s="40">
        <f t="shared" si="69"/>
        <v>5.139054074750452E-3</v>
      </c>
      <c r="I573" s="38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40">
        <f t="shared" si="68"/>
        <v>221.94093839741595</v>
      </c>
      <c r="F574" s="40">
        <f t="shared" si="75"/>
        <v>1.1446782707634495</v>
      </c>
      <c r="G574" s="40">
        <f t="shared" si="69"/>
        <v>5.1575805663835878E-3</v>
      </c>
      <c r="I574" s="38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40">
        <f t="shared" si="68"/>
        <v>221.97332058047644</v>
      </c>
      <c r="F575" s="40">
        <f t="shared" si="75"/>
        <v>1.1498823244273402</v>
      </c>
      <c r="G575" s="40">
        <f t="shared" si="69"/>
        <v>5.1802726625898732E-3</v>
      </c>
      <c r="I575" s="38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40">
        <f t="shared" si="68"/>
        <v>221.90945849398696</v>
      </c>
      <c r="F576" s="40">
        <f t="shared" si="75"/>
        <v>1.1552488010920707</v>
      </c>
      <c r="G576" s="40">
        <f t="shared" si="69"/>
        <v>5.2059466456828574E-3</v>
      </c>
      <c r="I576" s="38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40">
        <f t="shared" si="68"/>
        <v>221.76811152086179</v>
      </c>
      <c r="F577" s="40">
        <f t="shared" si="75"/>
        <v>1.160205957448859</v>
      </c>
      <c r="G577" s="40">
        <f t="shared" si="69"/>
        <v>5.2316176094583285E-3</v>
      </c>
      <c r="I577" s="38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40">
        <f t="shared" si="68"/>
        <v>221.57332316667586</v>
      </c>
      <c r="F578" s="40">
        <f t="shared" si="75"/>
        <v>1.1657009673886876</v>
      </c>
      <c r="G578" s="40">
        <f t="shared" si="69"/>
        <v>5.2610167628880265E-3</v>
      </c>
      <c r="I578" s="38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40">
        <f t="shared" ref="E579:E630" si="76" xml:space="preserve"> (H$4+H$7*LN(D579)+H$10/LN(D579))^-1</f>
        <v>221.2971499306347</v>
      </c>
      <c r="F579" s="40">
        <f t="shared" si="75"/>
        <v>1.1734063052598858</v>
      </c>
      <c r="G579" s="40">
        <f t="shared" si="69"/>
        <v>5.3024013442002681E-3</v>
      </c>
      <c r="I579" s="38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40">
        <f t="shared" si="76"/>
        <v>221.03621848966691</v>
      </c>
      <c r="F580" s="40">
        <f t="shared" si="75"/>
        <v>1.1759000976367842</v>
      </c>
      <c r="G580" s="40">
        <f t="shared" si="69"/>
        <v>5.3199430648590996E-3</v>
      </c>
      <c r="I580" s="38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40">
        <f t="shared" si="76"/>
        <v>220.74729678978147</v>
      </c>
      <c r="F581" s="40">
        <f xml:space="preserve"> E581^2*ABS(H$10/(LN(D581))^2-H$7)*SQRT(1/C581+1/B581)/(SQRT(11*119))</f>
        <v>1.1715017831467567</v>
      </c>
      <c r="G581" s="40">
        <f t="shared" ref="G581:G630" si="77" xml:space="preserve"> F581/E581</f>
        <v>5.30698133197247E-3</v>
      </c>
      <c r="I581" s="38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40">
        <f t="shared" si="76"/>
        <v>220.50964337059946</v>
      </c>
      <c r="F582" s="40">
        <f t="shared" ref="F582:F590" si="78" xml:space="preserve"> E582^2*ABS(H$10/(LN(D582))^2-H$7)*SQRT(1/C582+1/B582)/(SQRT(11*119))</f>
        <v>1.1791995462007712</v>
      </c>
      <c r="G582" s="40">
        <f t="shared" si="77"/>
        <v>5.3476098739997048E-3</v>
      </c>
      <c r="I582" s="38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40">
        <f t="shared" si="76"/>
        <v>220.26181843953736</v>
      </c>
      <c r="F583" s="40">
        <f t="shared" si="78"/>
        <v>1.1873798728520111</v>
      </c>
      <c r="G583" s="40">
        <f t="shared" si="77"/>
        <v>5.3907657771287811E-3</v>
      </c>
      <c r="I583" s="38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40">
        <f t="shared" si="76"/>
        <v>220.02334439634433</v>
      </c>
      <c r="F584" s="40">
        <f t="shared" si="78"/>
        <v>1.1956984485324262</v>
      </c>
      <c r="G584" s="40">
        <f t="shared" si="77"/>
        <v>5.4344162971113018E-3</v>
      </c>
      <c r="I584" s="38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40">
        <f t="shared" si="76"/>
        <v>219.83197399344354</v>
      </c>
      <c r="F585" s="40">
        <f t="shared" si="78"/>
        <v>1.199751587942582</v>
      </c>
      <c r="G585" s="40">
        <f t="shared" si="77"/>
        <v>5.4575845640105307E-3</v>
      </c>
      <c r="I585" s="38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40">
        <f t="shared" si="76"/>
        <v>219.56633461102055</v>
      </c>
      <c r="F586" s="40">
        <f t="shared" si="78"/>
        <v>1.206078818727893</v>
      </c>
      <c r="G586" s="40">
        <f t="shared" si="77"/>
        <v>5.4930042935068292E-3</v>
      </c>
      <c r="I586" s="38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40">
        <f t="shared" si="76"/>
        <v>219.30910980814468</v>
      </c>
      <c r="F587" s="40">
        <f t="shared" si="78"/>
        <v>1.210741540869599</v>
      </c>
      <c r="G587" s="40">
        <f t="shared" si="77"/>
        <v>5.5207079264914085E-3</v>
      </c>
      <c r="I587" s="38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40">
        <f t="shared" si="76"/>
        <v>219.07716855085542</v>
      </c>
      <c r="F588" s="40">
        <f t="shared" si="78"/>
        <v>1.2158582017636241</v>
      </c>
      <c r="G588" s="40">
        <f t="shared" si="77"/>
        <v>5.549908325939411E-3</v>
      </c>
      <c r="I588" s="38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40">
        <f t="shared" si="76"/>
        <v>218.93764164024083</v>
      </c>
      <c r="F589" s="40">
        <f t="shared" si="78"/>
        <v>1.220441388755179</v>
      </c>
      <c r="G589" s="40">
        <f t="shared" si="77"/>
        <v>5.5743789857781193E-3</v>
      </c>
      <c r="I589" s="38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40">
        <f t="shared" si="76"/>
        <v>218.87969366150668</v>
      </c>
      <c r="F590" s="40">
        <f t="shared" si="78"/>
        <v>1.2259192889976394</v>
      </c>
      <c r="G590" s="40">
        <f t="shared" si="77"/>
        <v>5.6008817834581788E-3</v>
      </c>
      <c r="I590" s="38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40">
        <f t="shared" si="76"/>
        <v>218.9085045111589</v>
      </c>
      <c r="F591" s="40">
        <f xml:space="preserve"> E591^2*ABS(H$10/(LN(D591))^2-H$7)*SQRT(1/C591+1/B591)/(SQRT(11*121))</f>
        <v>1.2209016019149077</v>
      </c>
      <c r="G591" s="40">
        <f t="shared" si="77"/>
        <v>5.5772232542599647E-3</v>
      </c>
      <c r="I591" s="38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40">
        <f t="shared" si="76"/>
        <v>218.93810142932483</v>
      </c>
      <c r="F592" s="40">
        <f t="shared" ref="F592:F600" si="79" xml:space="preserve"> E592^2*ABS(H$10/(LN(D592))^2-H$7)*SQRT(1/C592+1/B592)/(SQRT(11*121))</f>
        <v>1.226250586459279</v>
      </c>
      <c r="G592" s="40">
        <f t="shared" si="77"/>
        <v>5.6009007954932119E-3</v>
      </c>
      <c r="I592" s="38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40">
        <f t="shared" si="76"/>
        <v>218.9365187085769</v>
      </c>
      <c r="F593" s="40">
        <f t="shared" si="79"/>
        <v>1.2321920056860114</v>
      </c>
      <c r="G593" s="40">
        <f t="shared" si="77"/>
        <v>5.6280789196532519E-3</v>
      </c>
      <c r="I593" s="38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40">
        <f t="shared" si="76"/>
        <v>218.92076054500222</v>
      </c>
      <c r="F594" s="40">
        <f t="shared" si="79"/>
        <v>1.2368495658044445</v>
      </c>
      <c r="G594" s="40">
        <f t="shared" si="77"/>
        <v>5.6497591307709382E-3</v>
      </c>
      <c r="I594" s="38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40">
        <f t="shared" si="76"/>
        <v>218.847211563641</v>
      </c>
      <c r="F595" s="40">
        <f t="shared" si="79"/>
        <v>1.2421034566193723</v>
      </c>
      <c r="G595" s="40">
        <f t="shared" si="77"/>
        <v>5.6756649890335352E-3</v>
      </c>
      <c r="I595" s="38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40">
        <f t="shared" si="76"/>
        <v>218.73111153500068</v>
      </c>
      <c r="F596" s="40">
        <f t="shared" si="79"/>
        <v>1.2431571955176479</v>
      </c>
      <c r="G596" s="40">
        <f t="shared" si="77"/>
        <v>5.6834950766421798E-3</v>
      </c>
      <c r="I596" s="38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40">
        <f t="shared" si="76"/>
        <v>218.70210038763008</v>
      </c>
      <c r="F597" s="40">
        <f t="shared" si="79"/>
        <v>1.2508620336124121</v>
      </c>
      <c r="G597" s="40">
        <f t="shared" si="77"/>
        <v>5.7194788316864359E-3</v>
      </c>
      <c r="I597" s="38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40">
        <f t="shared" si="76"/>
        <v>218.68405428327316</v>
      </c>
      <c r="F598" s="40">
        <f t="shared" si="79"/>
        <v>1.2571636113641258</v>
      </c>
      <c r="G598" s="40">
        <f t="shared" si="77"/>
        <v>5.7487667104234976E-3</v>
      </c>
      <c r="I598" s="38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40">
        <f t="shared" si="76"/>
        <v>218.69918765006156</v>
      </c>
      <c r="F599" s="40">
        <f t="shared" si="79"/>
        <v>1.2624755677649682</v>
      </c>
      <c r="G599" s="40">
        <f t="shared" si="77"/>
        <v>5.7726577831877591E-3</v>
      </c>
      <c r="I599" s="38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40">
        <f t="shared" si="76"/>
        <v>218.60627322635949</v>
      </c>
      <c r="F600" s="40">
        <f t="shared" si="79"/>
        <v>1.2700419274199706</v>
      </c>
      <c r="G600" s="40">
        <f t="shared" si="77"/>
        <v>5.809723155130524E-3</v>
      </c>
      <c r="I600" s="38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40">
        <f t="shared" si="76"/>
        <v>218.59624984660849</v>
      </c>
      <c r="F601" s="40">
        <f xml:space="preserve"> E601^2*ABS(H$10/(LN(D601))^2-H$7)*SQRT(1/C601+1/B601)/(SQRT(11*123))</f>
        <v>1.2654506200451929</v>
      </c>
      <c r="G601" s="40">
        <f t="shared" si="77"/>
        <v>5.7889859543938851E-3</v>
      </c>
      <c r="I601" s="38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40">
        <f t="shared" si="76"/>
        <v>218.49958482003223</v>
      </c>
      <c r="F602" s="40">
        <f t="shared" ref="F602:F610" si="80" xml:space="preserve"> E602^2*ABS(H$10/(LN(D602))^2-H$7)*SQRT(1/C602+1/B602)/(SQRT(11*123))</f>
        <v>1.2669702992196032</v>
      </c>
      <c r="G602" s="40">
        <f t="shared" si="77"/>
        <v>5.7985020898925132E-3</v>
      </c>
      <c r="I602" s="38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40">
        <f t="shared" si="76"/>
        <v>218.54992657238736</v>
      </c>
      <c r="F603" s="40">
        <f t="shared" si="80"/>
        <v>1.2718672816118077</v>
      </c>
      <c r="G603" s="40">
        <f t="shared" si="77"/>
        <v>5.8195731362579257E-3</v>
      </c>
      <c r="I603" s="38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40">
        <f t="shared" si="76"/>
        <v>218.61652002359713</v>
      </c>
      <c r="F604" s="40">
        <f t="shared" si="80"/>
        <v>1.2757462050292148</v>
      </c>
      <c r="G604" s="40">
        <f t="shared" si="77"/>
        <v>5.8355434662097482E-3</v>
      </c>
      <c r="I604" s="38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40">
        <f t="shared" si="76"/>
        <v>218.71793918605363</v>
      </c>
      <c r="F605" s="40">
        <f t="shared" si="80"/>
        <v>1.28431230094775</v>
      </c>
      <c r="G605" s="40">
        <f t="shared" si="77"/>
        <v>5.8720025697354553E-3</v>
      </c>
      <c r="I605" s="38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40">
        <f t="shared" si="76"/>
        <v>218.81307890838335</v>
      </c>
      <c r="F606" s="40">
        <f t="shared" si="80"/>
        <v>1.2851272412364154</v>
      </c>
      <c r="G606" s="40">
        <f t="shared" si="77"/>
        <v>5.873173795861151E-3</v>
      </c>
      <c r="I606" s="38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40">
        <f t="shared" si="76"/>
        <v>219.05439711565168</v>
      </c>
      <c r="F607" s="40">
        <f t="shared" si="80"/>
        <v>1.2888954840530085</v>
      </c>
      <c r="G607" s="40">
        <f t="shared" si="77"/>
        <v>5.8839060115854457E-3</v>
      </c>
      <c r="I607" s="38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40">
        <f t="shared" si="76"/>
        <v>219.2456480471285</v>
      </c>
      <c r="F608" s="40">
        <f t="shared" si="80"/>
        <v>1.290222613526171</v>
      </c>
      <c r="G608" s="40">
        <f t="shared" si="77"/>
        <v>5.8848265633479205E-3</v>
      </c>
      <c r="I608" s="38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40">
        <f t="shared" si="76"/>
        <v>219.44819845137482</v>
      </c>
      <c r="F609" s="40">
        <f t="shared" si="80"/>
        <v>1.2945558764999114</v>
      </c>
      <c r="G609" s="40">
        <f t="shared" si="77"/>
        <v>5.8991410530388026E-3</v>
      </c>
      <c r="I609" s="38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40">
        <f t="shared" si="76"/>
        <v>219.56925446677093</v>
      </c>
      <c r="F610" s="40">
        <f t="shared" si="80"/>
        <v>1.2979844465103718</v>
      </c>
      <c r="G610" s="40">
        <f t="shared" si="77"/>
        <v>5.9115036377135654E-3</v>
      </c>
      <c r="I610" s="38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40">
        <f t="shared" si="76"/>
        <v>219.82094539388467</v>
      </c>
      <c r="F611" s="40">
        <f xml:space="preserve"> E611^2*ABS(H$10/(LN(D611))^2-H$7)*SQRT(1/C611+1/B611)/(SQRT(11*125))</f>
        <v>1.2938109387685075</v>
      </c>
      <c r="G611" s="40">
        <f t="shared" si="77"/>
        <v>5.8857491330055068E-3</v>
      </c>
      <c r="I611" s="38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40">
        <f t="shared" si="76"/>
        <v>220.02922991550579</v>
      </c>
      <c r="F612" s="40">
        <f t="shared" ref="F612:F620" si="81" xml:space="preserve"> E612^2*ABS(H$10/(LN(D612))^2-H$7)*SQRT(1/C612+1/B612)/(SQRT(11*125))</f>
        <v>1.2938777669541457</v>
      </c>
      <c r="G612" s="40">
        <f t="shared" si="77"/>
        <v>5.8804812771967264E-3</v>
      </c>
      <c r="I612" s="38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40">
        <f t="shared" si="76"/>
        <v>220.22672016321044</v>
      </c>
      <c r="F613" s="40">
        <f t="shared" si="81"/>
        <v>1.2971903670005602</v>
      </c>
      <c r="G613" s="40">
        <f t="shared" si="77"/>
        <v>5.8902496756034414E-3</v>
      </c>
      <c r="I613" s="38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40">
        <f t="shared" si="76"/>
        <v>220.29400896054304</v>
      </c>
      <c r="F614" s="40">
        <f t="shared" si="81"/>
        <v>1.3012598072784414</v>
      </c>
      <c r="G614" s="40">
        <f t="shared" si="77"/>
        <v>5.9069232677658092E-3</v>
      </c>
      <c r="I614" s="38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40">
        <f t="shared" si="76"/>
        <v>220.39760495385849</v>
      </c>
      <c r="F615" s="40">
        <f t="shared" si="81"/>
        <v>1.3086028199850437</v>
      </c>
      <c r="G615" s="40">
        <f t="shared" si="77"/>
        <v>5.9374638860481589E-3</v>
      </c>
      <c r="I615" s="38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40">
        <f t="shared" si="76"/>
        <v>220.46361288636896</v>
      </c>
      <c r="F616" s="40">
        <f t="shared" si="81"/>
        <v>1.312302483058571</v>
      </c>
      <c r="G616" s="40">
        <f t="shared" si="77"/>
        <v>5.9524674656173584E-3</v>
      </c>
      <c r="I616" s="38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40">
        <f t="shared" si="76"/>
        <v>220.67041783899501</v>
      </c>
      <c r="F617" s="40">
        <f t="shared" si="81"/>
        <v>1.315181638752102</v>
      </c>
      <c r="G617" s="40">
        <f t="shared" si="77"/>
        <v>5.959936323280457E-3</v>
      </c>
      <c r="I617" s="38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40">
        <f t="shared" si="76"/>
        <v>220.87619231002037</v>
      </c>
      <c r="F618" s="40">
        <f t="shared" si="81"/>
        <v>1.3203680691480932</v>
      </c>
      <c r="G618" s="40">
        <f t="shared" si="77"/>
        <v>5.9778650443902681E-3</v>
      </c>
      <c r="I618" s="38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40">
        <f t="shared" si="76"/>
        <v>221.01023379696363</v>
      </c>
      <c r="F619" s="40">
        <f t="shared" si="81"/>
        <v>1.3262684258501038</v>
      </c>
      <c r="G619" s="40">
        <f t="shared" si="77"/>
        <v>6.0009367125891206E-3</v>
      </c>
      <c r="I619" s="38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40">
        <f t="shared" si="76"/>
        <v>221.14491820705726</v>
      </c>
      <c r="F620" s="40">
        <f t="shared" si="81"/>
        <v>1.3299163748069376</v>
      </c>
      <c r="G620" s="40">
        <f t="shared" si="77"/>
        <v>6.0137776874517246E-3</v>
      </c>
      <c r="I620" s="38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40">
        <f t="shared" si="76"/>
        <v>221.41910419976693</v>
      </c>
      <c r="F621" s="40">
        <f xml:space="preserve"> E621^2*ABS(H$10/(LN(D621))^2-H$7)*SQRT(1/C621+1/B621)/(SQRT(11*127))</f>
        <v>1.32480437802142</v>
      </c>
      <c r="G621" s="40">
        <f t="shared" si="77"/>
        <v>5.9832433285709882E-3</v>
      </c>
      <c r="I621" s="38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40">
        <f t="shared" si="76"/>
        <v>221.6331088100103</v>
      </c>
      <c r="F622" s="40">
        <f t="shared" ref="F622:F630" si="82" xml:space="preserve"> E622^2*ABS(H$10/(LN(D622))^2-H$7)*SQRT(1/C622+1/B622)/(SQRT(11*127))</f>
        <v>1.3253095392173133</v>
      </c>
      <c r="G622" s="40">
        <f t="shared" si="77"/>
        <v>5.9797452931700896E-3</v>
      </c>
      <c r="I622" s="38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40">
        <f t="shared" si="76"/>
        <v>221.80373347970175</v>
      </c>
      <c r="F623" s="40">
        <f t="shared" si="82"/>
        <v>1.3259742990094232</v>
      </c>
      <c r="G623" s="40">
        <f t="shared" si="77"/>
        <v>5.9781423793336154E-3</v>
      </c>
      <c r="I623" s="38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40">
        <f t="shared" si="76"/>
        <v>221.96841477341704</v>
      </c>
      <c r="F624" s="40">
        <f t="shared" si="82"/>
        <v>1.3317674181231911</v>
      </c>
      <c r="G624" s="40">
        <f t="shared" si="77"/>
        <v>5.9998059610537153E-3</v>
      </c>
      <c r="I624" s="38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40">
        <f t="shared" si="76"/>
        <v>222.11844476492143</v>
      </c>
      <c r="F625" s="40">
        <f t="shared" si="82"/>
        <v>1.3353094285662994</v>
      </c>
      <c r="G625" s="40">
        <f t="shared" si="77"/>
        <v>6.0116998837242948E-3</v>
      </c>
      <c r="I625" s="38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40">
        <f t="shared" si="76"/>
        <v>222.22694964759827</v>
      </c>
      <c r="F626" s="40">
        <f t="shared" si="82"/>
        <v>1.3379491844743239</v>
      </c>
      <c r="G626" s="40">
        <f t="shared" si="77"/>
        <v>6.0206432504968863E-3</v>
      </c>
      <c r="I626" s="38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40">
        <f t="shared" si="76"/>
        <v>222.40927294834231</v>
      </c>
      <c r="F627" s="40">
        <f t="shared" si="82"/>
        <v>1.3432883556125215</v>
      </c>
      <c r="G627" s="40">
        <f t="shared" si="77"/>
        <v>6.0397138024209955E-3</v>
      </c>
      <c r="I627" s="38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40">
        <f t="shared" si="76"/>
        <v>222.48746879965239</v>
      </c>
      <c r="F628" s="40">
        <f t="shared" si="82"/>
        <v>1.3477360002602499</v>
      </c>
      <c r="G628" s="40">
        <f t="shared" si="77"/>
        <v>6.0575816136138067E-3</v>
      </c>
      <c r="I628" s="38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40">
        <f t="shared" si="76"/>
        <v>222.45087807070976</v>
      </c>
      <c r="F629" s="40">
        <f t="shared" si="82"/>
        <v>1.3538476374880635</v>
      </c>
      <c r="G629" s="40">
        <f t="shared" si="77"/>
        <v>6.0860521173475438E-3</v>
      </c>
      <c r="I629" s="38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40">
        <f t="shared" si="76"/>
        <v>222.4329037695511</v>
      </c>
      <c r="F630" s="40">
        <f t="shared" si="82"/>
        <v>1.3618877105637863</v>
      </c>
      <c r="G630" s="40">
        <f t="shared" si="77"/>
        <v>6.1226899774448548E-3</v>
      </c>
      <c r="I630" s="38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38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38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38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38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38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38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38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38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38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38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38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38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38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38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38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38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38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38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38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38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38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38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38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38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38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38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38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38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38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38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38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38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38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38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38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38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38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38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38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38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38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38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38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38"/>
    </row>
    <row r="675" spans="1:9" x14ac:dyDescent="0.2">
      <c r="B675" s="15">
        <v>63</v>
      </c>
      <c r="C675" s="15">
        <v>5.5255474449999999</v>
      </c>
      <c r="D675" s="15">
        <v>11.38047269</v>
      </c>
      <c r="I675" s="38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38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38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38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38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38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38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38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38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38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38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38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38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38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38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38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38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38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38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38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38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38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38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38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38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38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38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38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38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38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38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38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7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7" r:id="rId12"/>
      </mc:Fallback>
    </mc:AlternateContent>
    <mc:AlternateContent xmlns:mc="http://schemas.openxmlformats.org/markup-compatibility/2006">
      <mc:Choice Requires="x14">
        <oleObject progId="Equation.DSMT4" shapeId="1178" r:id="rId14">
          <objectPr defaultSize="0" r:id="rId15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78" r:id="rId14"/>
      </mc:Fallback>
    </mc:AlternateContent>
    <mc:AlternateContent xmlns:mc="http://schemas.openxmlformats.org/markup-compatibility/2006">
      <mc:Choice Requires="x14">
        <oleObject progId="Equation.DSMT4" shapeId="1179" r:id="rId16">
          <objectPr defaultSize="0" autoPict="0" r:id="rId17">
            <anchor moveWithCells="1" sizeWithCells="1">
              <from>
                <xdr:col>6</xdr:col>
                <xdr:colOff>200025</xdr:colOff>
                <xdr:row>0</xdr:row>
                <xdr:rowOff>9525</xdr:rowOff>
              </from>
              <to>
                <xdr:col>6</xdr:col>
                <xdr:colOff>685800</xdr:colOff>
                <xdr:row>1</xdr:row>
                <xdr:rowOff>0</xdr:rowOff>
              </to>
            </anchor>
          </objectPr>
        </oleObject>
      </mc:Choice>
      <mc:Fallback>
        <oleObject progId="Equation.DSMT4" shapeId="1179" r:id="rId16"/>
      </mc:Fallback>
    </mc:AlternateContent>
    <mc:AlternateContent xmlns:mc="http://schemas.openxmlformats.org/markup-compatibility/2006">
      <mc:Choice Requires="x14">
        <oleObject progId="Equation.DSMT4" shapeId="1181" r:id="rId18">
          <objectPr defaultSize="0" autoPict="0" r:id="rId19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81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2016-12-23T15:05:31Z</dcterms:modified>
</cp:coreProperties>
</file>